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4 SPK HAZİRAN\Finansal Sonuç Duyurusu\Mali Tablolar\"/>
    </mc:Choice>
  </mc:AlternateContent>
  <xr:revisionPtr revIDLastSave="0" documentId="13_ncr:1_{F54D39EE-3EA7-4A17-A694-6CA06BAA36CD}" xr6:coauthVersionLast="47" xr6:coauthVersionMax="47" xr10:uidLastSave="{00000000-0000-0000-0000-000000000000}"/>
  <bookViews>
    <workbookView xWindow="-120" yWindow="-120" windowWidth="29040" windowHeight="15990" tabRatio="859" xr2:uid="{00000000-000D-0000-FFFF-FFFF00000000}"/>
  </bookViews>
  <sheets>
    <sheet name="Varlıklar" sheetId="37" r:id="rId1"/>
    <sheet name="Kaynaklar" sheetId="38" r:id="rId2"/>
    <sheet name="Gelir Tablosu " sheetId="39" r:id="rId3"/>
    <sheet name="Kapsamlı Gelir Tablosu " sheetId="40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Kaynaklar!$D$30</definedName>
    <definedName name="OLE_LINK43" localSheetId="0">Varlıklar!#REF!</definedName>
    <definedName name="OLE_LINK64" localSheetId="1">Kaynaklar!#REF!</definedName>
    <definedName name="_xlnm.Print_Area" localSheetId="2">'Gelir Tablosu '!$A$1:$F$37</definedName>
    <definedName name="_xlnm.Print_Area" localSheetId="3">'Kapsamlı Gelir Tablosu '!$A$1:$F$26</definedName>
    <definedName name="_xlnm.Print_Area" localSheetId="1">Kaynaklar!$A$1:$D$57</definedName>
    <definedName name="_xlnm.Print_Area" localSheetId="5">'Nakit Akım Tablosu'!$A$1:$D$68</definedName>
    <definedName name="_xlnm.Print_Area" localSheetId="4">'Özkaynak Değişim Tablosu'!$A$1:$M$20</definedName>
    <definedName name="_xlnm.Print_Area" localSheetId="0">Varlıklar!$A$1:$D$40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39" l="1"/>
  <c r="H29" i="39"/>
  <c r="H23" i="39"/>
  <c r="H17" i="39" l="1"/>
  <c r="H9" i="39"/>
  <c r="F29" i="34"/>
  <c r="E29" i="34"/>
  <c r="F19" i="34"/>
  <c r="E19" i="34"/>
  <c r="F42" i="34"/>
  <c r="E42" i="34"/>
  <c r="F52" i="34"/>
  <c r="E52" i="34"/>
  <c r="F61" i="34"/>
  <c r="E61" i="34"/>
  <c r="F68" i="34"/>
  <c r="E68" i="34"/>
  <c r="F25" i="34"/>
  <c r="E25" i="34"/>
  <c r="F5" i="34"/>
  <c r="E5" i="34"/>
  <c r="D66" i="34"/>
  <c r="D64" i="34"/>
  <c r="D63" i="34"/>
  <c r="D62" i="34"/>
  <c r="D59" i="34"/>
  <c r="D58" i="34"/>
  <c r="D57" i="34"/>
  <c r="D56" i="34"/>
  <c r="D55" i="34"/>
  <c r="D54" i="34"/>
  <c r="D52" i="34" s="1"/>
  <c r="D50" i="34"/>
  <c r="D47" i="34"/>
  <c r="D46" i="34"/>
  <c r="D45" i="34"/>
  <c r="D44" i="34"/>
  <c r="D40" i="34"/>
  <c r="D39" i="34"/>
  <c r="D38" i="34"/>
  <c r="D37" i="34"/>
  <c r="D36" i="34"/>
  <c r="D32" i="34"/>
  <c r="D31" i="34"/>
  <c r="D30" i="34"/>
  <c r="D29" i="34"/>
  <c r="D28" i="34"/>
  <c r="D27" i="34"/>
  <c r="D25" i="34" s="1"/>
  <c r="D23" i="34"/>
  <c r="D22" i="34"/>
  <c r="D21" i="34"/>
  <c r="D20" i="34"/>
  <c r="D19" i="34"/>
  <c r="D18" i="34"/>
  <c r="D17" i="34"/>
  <c r="D16" i="34"/>
  <c r="D7" i="34" s="1"/>
  <c r="D15" i="34"/>
  <c r="D13" i="34"/>
  <c r="D12" i="34"/>
  <c r="D11" i="34"/>
  <c r="D10" i="34"/>
  <c r="D9" i="34"/>
  <c r="D8" i="34"/>
  <c r="D5" i="34"/>
  <c r="D61" i="34" s="1"/>
  <c r="D68" i="34" s="1"/>
  <c r="D49" i="34"/>
  <c r="D48" i="34"/>
  <c r="D42" i="34"/>
  <c r="C66" i="34"/>
  <c r="C64" i="34"/>
  <c r="C62" i="34"/>
  <c r="C63" i="34"/>
  <c r="C59" i="34"/>
  <c r="C58" i="34"/>
  <c r="C57" i="34"/>
  <c r="C56" i="34"/>
  <c r="C55" i="34"/>
  <c r="C54" i="34"/>
  <c r="C50" i="34"/>
  <c r="C47" i="34"/>
  <c r="C46" i="34"/>
  <c r="C45" i="34"/>
  <c r="C44" i="34"/>
  <c r="C40" i="34"/>
  <c r="C39" i="34"/>
  <c r="C38" i="34"/>
  <c r="C37" i="34"/>
  <c r="C36" i="34"/>
  <c r="C32" i="34"/>
  <c r="C31" i="34"/>
  <c r="C30" i="34"/>
  <c r="C29" i="34"/>
  <c r="C28" i="34"/>
  <c r="C27" i="34"/>
  <c r="C23" i="34"/>
  <c r="C22" i="34"/>
  <c r="C21" i="34"/>
  <c r="C20" i="34"/>
  <c r="C19" i="34"/>
  <c r="C18" i="34"/>
  <c r="C17" i="34"/>
  <c r="C16" i="34"/>
  <c r="C15" i="34"/>
  <c r="C13" i="34"/>
  <c r="C12" i="34"/>
  <c r="C11" i="34"/>
  <c r="C10" i="34"/>
  <c r="C9" i="34"/>
  <c r="C8" i="34"/>
  <c r="C5" i="34"/>
  <c r="M23" i="33"/>
  <c r="L23" i="33"/>
  <c r="K23" i="33"/>
  <c r="J23" i="33"/>
  <c r="I23" i="33"/>
  <c r="H23" i="33"/>
  <c r="G23" i="33"/>
  <c r="E23" i="33"/>
  <c r="D23" i="33"/>
  <c r="C23" i="33"/>
  <c r="B23" i="33"/>
  <c r="N20" i="33"/>
  <c r="N19" i="33"/>
  <c r="N18" i="33"/>
  <c r="N17" i="33"/>
  <c r="N16" i="33"/>
  <c r="N15" i="33"/>
  <c r="L16" i="33"/>
  <c r="K16" i="33"/>
  <c r="J16" i="33"/>
  <c r="I16" i="33"/>
  <c r="H16" i="33"/>
  <c r="L15" i="33"/>
  <c r="K15" i="33"/>
  <c r="J15" i="33"/>
  <c r="I15" i="33"/>
  <c r="H15" i="33"/>
  <c r="L19" i="33"/>
  <c r="K19" i="33"/>
  <c r="J19" i="33"/>
  <c r="I19" i="33"/>
  <c r="H19" i="33"/>
  <c r="L18" i="33"/>
  <c r="K18" i="33"/>
  <c r="J18" i="33"/>
  <c r="I18" i="33"/>
  <c r="H18" i="33"/>
  <c r="G19" i="33"/>
  <c r="G18" i="33"/>
  <c r="G16" i="33"/>
  <c r="G15" i="33"/>
  <c r="E16" i="33"/>
  <c r="D16" i="33"/>
  <c r="C16" i="33"/>
  <c r="E15" i="33"/>
  <c r="D15" i="33"/>
  <c r="C15" i="33"/>
  <c r="C17" i="33" s="1"/>
  <c r="E19" i="33"/>
  <c r="D19" i="33"/>
  <c r="C19" i="33"/>
  <c r="E18" i="33"/>
  <c r="D18" i="33"/>
  <c r="C18" i="33"/>
  <c r="B19" i="33"/>
  <c r="B18" i="33"/>
  <c r="B16" i="33"/>
  <c r="B17" i="33" s="1"/>
  <c r="D17" i="33"/>
  <c r="B15" i="33"/>
  <c r="N13" i="33"/>
  <c r="L13" i="33"/>
  <c r="K13" i="33"/>
  <c r="J13" i="33"/>
  <c r="I13" i="33"/>
  <c r="H13" i="33"/>
  <c r="G13" i="33"/>
  <c r="E13" i="33"/>
  <c r="D13" i="33"/>
  <c r="C13" i="33"/>
  <c r="B13" i="33"/>
  <c r="N11" i="33"/>
  <c r="N10" i="33"/>
  <c r="L10" i="33"/>
  <c r="K10" i="33"/>
  <c r="J10" i="33"/>
  <c r="I10" i="33"/>
  <c r="H10" i="33"/>
  <c r="G10" i="33"/>
  <c r="E10" i="33"/>
  <c r="D10" i="33"/>
  <c r="C10" i="33"/>
  <c r="B10" i="33"/>
  <c r="N9" i="33"/>
  <c r="L9" i="33"/>
  <c r="K9" i="33"/>
  <c r="J9" i="33"/>
  <c r="I9" i="33"/>
  <c r="H9" i="33"/>
  <c r="G9" i="33"/>
  <c r="E9" i="33"/>
  <c r="D9" i="33"/>
  <c r="C9" i="33"/>
  <c r="B9" i="33"/>
  <c r="N8" i="33"/>
  <c r="N7" i="33"/>
  <c r="L7" i="33"/>
  <c r="K7" i="33"/>
  <c r="J7" i="33"/>
  <c r="I7" i="33"/>
  <c r="H7" i="33"/>
  <c r="G7" i="33"/>
  <c r="E7" i="33"/>
  <c r="D7" i="33"/>
  <c r="C7" i="33"/>
  <c r="B7" i="33"/>
  <c r="N6" i="33"/>
  <c r="L6" i="33"/>
  <c r="K6" i="33"/>
  <c r="J6" i="33"/>
  <c r="I6" i="33"/>
  <c r="H6" i="33"/>
  <c r="G6" i="33"/>
  <c r="E6" i="33"/>
  <c r="D6" i="33"/>
  <c r="C6" i="33"/>
  <c r="B6" i="33"/>
  <c r="N4" i="33"/>
  <c r="L4" i="33"/>
  <c r="K4" i="33"/>
  <c r="J4" i="33"/>
  <c r="I4" i="33"/>
  <c r="H4" i="33"/>
  <c r="G4" i="33"/>
  <c r="E4" i="33"/>
  <c r="D4" i="33"/>
  <c r="C4" i="33"/>
  <c r="B4" i="33"/>
  <c r="F22" i="40"/>
  <c r="F17" i="40"/>
  <c r="F18" i="40"/>
  <c r="F21" i="40"/>
  <c r="F13" i="40"/>
  <c r="F16" i="40"/>
  <c r="F10" i="40"/>
  <c r="E22" i="40"/>
  <c r="E17" i="40"/>
  <c r="E18" i="40"/>
  <c r="E21" i="40"/>
  <c r="E13" i="40"/>
  <c r="E16" i="40"/>
  <c r="E10" i="40"/>
  <c r="D22" i="40"/>
  <c r="D17" i="40"/>
  <c r="D18" i="40"/>
  <c r="D21" i="40"/>
  <c r="D13" i="40"/>
  <c r="D16" i="40"/>
  <c r="D10" i="40"/>
  <c r="C22" i="40"/>
  <c r="C17" i="40"/>
  <c r="C18" i="40"/>
  <c r="C21" i="40"/>
  <c r="C13" i="40"/>
  <c r="C16" i="40"/>
  <c r="C10" i="40"/>
  <c r="G35" i="39"/>
  <c r="G29" i="39"/>
  <c r="G23" i="39"/>
  <c r="G17" i="39"/>
  <c r="G9" i="39"/>
  <c r="F33" i="39"/>
  <c r="F32" i="39"/>
  <c r="F27" i="39"/>
  <c r="F26" i="39"/>
  <c r="F25" i="39"/>
  <c r="F20" i="39"/>
  <c r="F19" i="39"/>
  <c r="F15" i="39"/>
  <c r="F14" i="39"/>
  <c r="F13" i="39"/>
  <c r="F12" i="39"/>
  <c r="F11" i="39"/>
  <c r="F7" i="39"/>
  <c r="F6" i="39"/>
  <c r="F31" i="39"/>
  <c r="F9" i="39"/>
  <c r="F17" i="39" s="1"/>
  <c r="F23" i="39" s="1"/>
  <c r="F29" i="39" s="1"/>
  <c r="F35" i="39" s="1"/>
  <c r="E33" i="39"/>
  <c r="E32" i="39"/>
  <c r="E27" i="39"/>
  <c r="E26" i="39"/>
  <c r="E25" i="39"/>
  <c r="E20" i="39"/>
  <c r="E19" i="39"/>
  <c r="E15" i="39"/>
  <c r="E14" i="39"/>
  <c r="E13" i="39"/>
  <c r="E12" i="39"/>
  <c r="E11" i="39"/>
  <c r="E7" i="39"/>
  <c r="E6" i="39"/>
  <c r="D33" i="39"/>
  <c r="D32" i="39"/>
  <c r="D27" i="39"/>
  <c r="D26" i="39"/>
  <c r="D25" i="39"/>
  <c r="D20" i="39"/>
  <c r="D19" i="39"/>
  <c r="D15" i="39"/>
  <c r="D14" i="39"/>
  <c r="D13" i="39"/>
  <c r="D12" i="39"/>
  <c r="D11" i="39"/>
  <c r="D7" i="39"/>
  <c r="D6" i="39"/>
  <c r="F21" i="39"/>
  <c r="E31" i="39"/>
  <c r="E21" i="39"/>
  <c r="E9" i="39"/>
  <c r="E17" i="39" s="1"/>
  <c r="E23" i="39" s="1"/>
  <c r="E29" i="39" s="1"/>
  <c r="E35" i="39" s="1"/>
  <c r="D31" i="39"/>
  <c r="D21" i="39"/>
  <c r="D9" i="39"/>
  <c r="D17" i="39" s="1"/>
  <c r="C33" i="39"/>
  <c r="C32" i="39"/>
  <c r="C26" i="39"/>
  <c r="C29" i="39"/>
  <c r="C27" i="39"/>
  <c r="C25" i="39"/>
  <c r="C20" i="39"/>
  <c r="C19" i="39"/>
  <c r="C15" i="39"/>
  <c r="C14" i="39"/>
  <c r="C13" i="39"/>
  <c r="C12" i="39"/>
  <c r="C11" i="39"/>
  <c r="C7" i="39"/>
  <c r="C6" i="39"/>
  <c r="E24" i="40" l="1"/>
  <c r="D24" i="40"/>
  <c r="H24" i="40" s="1"/>
  <c r="F24" i="40"/>
  <c r="D23" i="39"/>
  <c r="D29" i="39" s="1"/>
  <c r="D35" i="39" s="1"/>
  <c r="D55" i="38" l="1"/>
  <c r="D54" i="38"/>
  <c r="D53" i="38"/>
  <c r="D52" i="38"/>
  <c r="D51" i="38"/>
  <c r="D50" i="38"/>
  <c r="D48" i="38"/>
  <c r="D46" i="38"/>
  <c r="D45" i="38"/>
  <c r="D44" i="38"/>
  <c r="C55" i="38"/>
  <c r="C54" i="38"/>
  <c r="C53" i="38"/>
  <c r="C52" i="38"/>
  <c r="C51" i="38"/>
  <c r="C50" i="38"/>
  <c r="C48" i="38"/>
  <c r="C46" i="38"/>
  <c r="C45" i="38"/>
  <c r="C44" i="38"/>
  <c r="D40" i="38"/>
  <c r="D39" i="38"/>
  <c r="D37" i="38"/>
  <c r="D36" i="38"/>
  <c r="D35" i="38"/>
  <c r="D33" i="38"/>
  <c r="D32" i="38"/>
  <c r="D31" i="38"/>
  <c r="D30" i="38"/>
  <c r="C40" i="38"/>
  <c r="C39" i="38"/>
  <c r="C37" i="38"/>
  <c r="C36" i="38"/>
  <c r="C35" i="38"/>
  <c r="C33" i="38"/>
  <c r="C32" i="38"/>
  <c r="C31" i="38"/>
  <c r="C30" i="38"/>
  <c r="D25" i="38"/>
  <c r="D24" i="38"/>
  <c r="D23" i="38"/>
  <c r="D22" i="38"/>
  <c r="D20" i="38"/>
  <c r="D19" i="38"/>
  <c r="D18" i="38"/>
  <c r="D16" i="38"/>
  <c r="D15" i="38"/>
  <c r="D13" i="38"/>
  <c r="D12" i="38"/>
  <c r="D11" i="38"/>
  <c r="D10" i="38"/>
  <c r="D8" i="38"/>
  <c r="C25" i="38"/>
  <c r="C24" i="38"/>
  <c r="C23" i="38"/>
  <c r="C22" i="38"/>
  <c r="C20" i="38"/>
  <c r="C19" i="38"/>
  <c r="C18" i="38"/>
  <c r="C16" i="38"/>
  <c r="C15" i="38"/>
  <c r="C13" i="38"/>
  <c r="C12" i="38"/>
  <c r="C11" i="38"/>
  <c r="C10" i="38"/>
  <c r="C8" i="38"/>
  <c r="D37" i="37" l="1"/>
  <c r="D36" i="37"/>
  <c r="D34" i="37"/>
  <c r="D33" i="37"/>
  <c r="D32" i="37"/>
  <c r="D31" i="37"/>
  <c r="D30" i="37"/>
  <c r="D28" i="37"/>
  <c r="D27" i="37"/>
  <c r="D25" i="37"/>
  <c r="D23" i="37"/>
  <c r="C37" i="37"/>
  <c r="C36" i="37"/>
  <c r="C34" i="37"/>
  <c r="C33" i="37"/>
  <c r="C32" i="37"/>
  <c r="C31" i="37"/>
  <c r="C30" i="37"/>
  <c r="C28" i="37"/>
  <c r="C27" i="37"/>
  <c r="C25" i="37"/>
  <c r="C23" i="37"/>
  <c r="D19" i="37"/>
  <c r="D18" i="37"/>
  <c r="D17" i="37"/>
  <c r="D16" i="37"/>
  <c r="D15" i="37"/>
  <c r="D14" i="37"/>
  <c r="D13" i="37"/>
  <c r="D12" i="37"/>
  <c r="D10" i="37"/>
  <c r="D9" i="37"/>
  <c r="D7" i="37"/>
  <c r="C19" i="37"/>
  <c r="C18" i="37"/>
  <c r="C17" i="37"/>
  <c r="C16" i="37"/>
  <c r="C15" i="37"/>
  <c r="C14" i="37"/>
  <c r="C13" i="37"/>
  <c r="C12" i="37"/>
  <c r="C10" i="37"/>
  <c r="C9" i="37"/>
  <c r="C7" i="37"/>
  <c r="C24" i="40" l="1"/>
  <c r="G24" i="40" s="1"/>
  <c r="F3" i="40"/>
  <c r="E3" i="40"/>
  <c r="D3" i="40"/>
  <c r="C3" i="40"/>
  <c r="F2" i="40"/>
  <c r="E2" i="40"/>
  <c r="D2" i="40"/>
  <c r="C2" i="40"/>
  <c r="C31" i="39"/>
  <c r="C21" i="39"/>
  <c r="E5" i="40"/>
  <c r="C9" i="39"/>
  <c r="F2" i="39"/>
  <c r="E2" i="39"/>
  <c r="D2" i="39"/>
  <c r="C2" i="39"/>
  <c r="D6" i="34" l="1"/>
  <c r="D34" i="34" s="1"/>
  <c r="F34" i="34" s="1"/>
  <c r="E26" i="40"/>
  <c r="F5" i="40"/>
  <c r="F26" i="40" s="1"/>
  <c r="C17" i="39"/>
  <c r="C23" i="39" l="1"/>
  <c r="C35" i="39" l="1"/>
  <c r="C5" i="40" l="1"/>
  <c r="D5" i="40"/>
  <c r="H5" i="40" l="1"/>
  <c r="D26" i="40"/>
  <c r="H26" i="40" s="1"/>
  <c r="C6" i="34"/>
  <c r="G5" i="40"/>
  <c r="C26" i="40"/>
  <c r="G26" i="40" s="1"/>
  <c r="C48" i="34" l="1"/>
  <c r="C49" i="34"/>
  <c r="M13" i="33" l="1"/>
  <c r="F17" i="33"/>
  <c r="I17" i="33"/>
  <c r="M18" i="33"/>
  <c r="L17" i="33"/>
  <c r="H17" i="33"/>
  <c r="G17" i="33"/>
  <c r="E17" i="33"/>
  <c r="M4" i="33"/>
  <c r="D3" i="38"/>
  <c r="C3" i="38"/>
  <c r="D2" i="38"/>
  <c r="M19" i="33" l="1"/>
  <c r="M7" i="33"/>
  <c r="M10" i="33"/>
  <c r="M9" i="33"/>
  <c r="M16" i="33"/>
  <c r="M6" i="33"/>
  <c r="F8" i="33" l="1"/>
  <c r="I8" i="33" l="1"/>
  <c r="H8" i="33"/>
  <c r="C8" i="33" l="1"/>
  <c r="C11" i="33" s="1"/>
  <c r="C20" i="33" s="1"/>
  <c r="K8" i="33"/>
  <c r="K11" i="33" s="1"/>
  <c r="D8" i="33"/>
  <c r="D11" i="33" s="1"/>
  <c r="D20" i="33" s="1"/>
  <c r="I11" i="33"/>
  <c r="G8" i="33"/>
  <c r="G11" i="33" s="1"/>
  <c r="E8" i="33"/>
  <c r="E11" i="33" s="1"/>
  <c r="J8" i="33"/>
  <c r="J11" i="33" s="1"/>
  <c r="J20" i="33" s="1"/>
  <c r="H11" i="33"/>
  <c r="K20" i="33" l="1"/>
  <c r="H20" i="33" l="1"/>
  <c r="E20" i="33" l="1"/>
  <c r="G20" i="33" l="1"/>
  <c r="I20" i="33" l="1"/>
  <c r="M15" i="33" l="1"/>
  <c r="C27" i="38" l="1"/>
  <c r="E27" i="38" s="1"/>
  <c r="D27" i="38" l="1"/>
  <c r="F27" i="38" s="1"/>
  <c r="L8" i="33" l="1"/>
  <c r="L11" i="33" s="1"/>
  <c r="L20" i="33" s="1"/>
  <c r="D21" i="37" l="1"/>
  <c r="F21" i="37" s="1"/>
  <c r="C21" i="37" l="1"/>
  <c r="E21" i="37" s="1"/>
  <c r="B8" i="33" l="1"/>
  <c r="B11" i="33" s="1"/>
  <c r="B20" i="33" l="1"/>
  <c r="M17" i="33"/>
  <c r="M8" i="33"/>
  <c r="M11" i="33" l="1"/>
  <c r="M20" i="33" l="1"/>
  <c r="A1" i="38"/>
  <c r="D5" i="38" l="1"/>
  <c r="F5" i="38" s="1"/>
  <c r="D42" i="38"/>
  <c r="F42" i="38" s="1"/>
  <c r="D57" i="38" l="1"/>
  <c r="F57" i="38" s="1"/>
  <c r="C5" i="38" l="1"/>
  <c r="E5" i="38" s="1"/>
  <c r="C42" i="38" l="1"/>
  <c r="E42" i="38" s="1"/>
  <c r="C57" i="38" l="1"/>
  <c r="E57" i="38" s="1"/>
  <c r="D5" i="37"/>
  <c r="F5" i="37" s="1"/>
  <c r="C5" i="37"/>
  <c r="E5" i="37" s="1"/>
  <c r="C40" i="37" l="1"/>
  <c r="E40" i="37" s="1"/>
  <c r="D40" i="37"/>
  <c r="F40" i="37" s="1"/>
  <c r="C52" i="34" l="1"/>
  <c r="C42" i="34" l="1"/>
  <c r="C7" i="34" l="1"/>
  <c r="C25" i="34" l="1"/>
  <c r="C34" i="34" l="1"/>
  <c r="E34" i="34" s="1"/>
  <c r="C61" i="34" l="1"/>
  <c r="C68" i="34" l="1"/>
</calcChain>
</file>

<file path=xl/sharedStrings.xml><?xml version="1.0" encoding="utf-8"?>
<sst xmlns="http://schemas.openxmlformats.org/spreadsheetml/2006/main" count="261" uniqueCount="196">
  <si>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</si>
  <si>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</si>
  <si>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</si>
  <si>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</si>
  <si>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</si>
  <si>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</si>
  <si>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</si>
  <si>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</si>
  <si>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</si>
  <si>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</si>
  <si>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</si>
  <si>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</si>
  <si>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</si>
  <si>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</si>
  <si>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</si>
  <si>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</si>
  <si>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</si>
  <si>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</si>
  <si>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</si>
  <si>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</si>
  <si>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</si>
  <si>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</si>
  <si>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</si>
  <si>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</si>
  <si>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</si>
  <si>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</si>
  <si>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</si>
  <si>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</si>
  <si>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</si>
  <si>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</si>
  <si>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</si>
  <si>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</si>
  <si>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</si>
  <si>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</si>
  <si>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</si>
  <si>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</si>
  <si>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</si>
  <si>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</si>
  <si>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</si>
  <si>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</si>
  <si>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</si>
  <si>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</si>
  <si>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</si>
  <si>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</si>
  <si>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</si>
  <si>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</si>
  <si>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</si>
  <si>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</si>
  <si>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</si>
  <si>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</si>
  <si>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</si>
  <si>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</si>
  <si>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</si>
  <si>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</si>
  <si>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</si>
  <si>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</si>
  <si>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</si>
  <si>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</si>
  <si>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</si>
  <si>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</si>
  <si>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</si>
  <si>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</si>
  <si>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</si>
  <si>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</si>
  <si>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</si>
  <si>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</si>
  <si>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</si>
  <si>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</si>
  <si>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</si>
  <si>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</si>
  <si>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</si>
  <si>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</si>
  <si>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</si>
  <si>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</si>
  <si>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</si>
  <si>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</si>
  <si>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</si>
  <si>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</si>
  <si>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</si>
  <si>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</si>
  <si>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</si>
  <si>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</si>
  <si>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</si>
  <si>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</si>
  <si>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</si>
  <si>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</si>
  <si>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</si>
  <si>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</si>
  <si>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</si>
  <si>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</si>
  <si>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</si>
  <si>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</si>
  <si>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</si>
  <si>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</si>
  <si>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</si>
  <si>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</si>
  <si>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</si>
  <si>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</si>
  <si>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</si>
  <si>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</si>
  <si>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</si>
  <si>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</si>
  <si>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</si>
  <si>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</si>
  <si>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</si>
  <si>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</si>
  <si>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</si>
  <si>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</si>
  <si>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</si>
  <si>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</si>
  <si>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</si>
  <si>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</si>
  <si>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</si>
  <si>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</si>
  <si>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</si>
  <si>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</si>
  <si>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</si>
  <si>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</si>
  <si>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</si>
  <si>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</si>
  <si>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</si>
  <si>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</si>
  <si>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</si>
  <si>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</si>
  <si>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</si>
  <si>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</si>
  <si>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</si>
  <si>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</si>
  <si>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</si>
  <si>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</si>
  <si>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</si>
  <si>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</si>
  <si>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</si>
  <si>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</si>
  <si>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</si>
  <si>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</si>
  <si>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</si>
  <si>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</si>
  <si>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</si>
  <si>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</si>
  <si>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</si>
  <si>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</si>
  <si>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Pazarlama giderleri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</si>
  <si>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</si>
  <si>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</si>
  <si>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</si>
  <si>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</si>
  <si>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</si>
  <si>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</si>
  <si>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>Diğer duran varlıklar</t>
  </si>
  <si>
    <t>Bağlı ortaklıkların kontrolünün elde edilmesine yönelik ödemelere ilişkin
   nakit çıkışları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</si>
  <si>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</si>
  <si>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</si>
  <si>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</si>
  <si>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</si>
  <si>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</si>
  <si>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</si>
  <si>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</si>
  <si>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</si>
  <si>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</si>
  <si>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</si>
  <si>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</si>
  <si>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Sermaye 
düzeltmesi farkları</t>
  </si>
  <si>
    <t>Hisse senedi ihraç primleri</t>
  </si>
  <si>
    <t>Geçmiş dönem 
bağımsız denetimden 
geçmiş</t>
  </si>
  <si>
    <t>Kar payları</t>
  </si>
  <si>
    <t>Müşteri sözleşmelerinden doğan varlıklar</t>
  </si>
  <si>
    <t>Gerçekleşmemiş yabancı para çevrim farkları</t>
  </si>
  <si>
    <t>Nakit ve nakit benzerleri üzerindeki parasal (kayıp)</t>
  </si>
  <si>
    <t>Nakit ve nakit benzerlerindeki net (azalış) / artış</t>
  </si>
  <si>
    <t>Parasal (kazanç) / kayıp</t>
  </si>
  <si>
    <t>1 Ocak 2023 itibarıyla bakiyeler</t>
  </si>
  <si>
    <t xml:space="preserve">1 Ocak 2024 itibarıyla bakiyeler </t>
  </si>
  <si>
    <t>1 Ocak-
30 Haziran 2023</t>
  </si>
  <si>
    <t>1 Nisan-
30 Haziran 2023</t>
  </si>
  <si>
    <t>Ford Otomotiv Sanayi A.Ş. 30 Haziran 2024 ve 31 Aralık 2023 tarihleri itibarıyla finansal durum tabloları</t>
  </si>
  <si>
    <t>(Tutarlar, aksi belirtilmedikçe, bin Türk Lirası (“TL”) olarak Türk Lirasının 30 Haziran 2024 tarihindeki alım gücü ile ifade edilmiştir.)</t>
  </si>
  <si>
    <t>Ford Otomotiv Sanayi A.Ş. 1 Ocak - 30 Haziran 2024 ve 2023 hesap dönemlerine ait nakit akış tabloları</t>
  </si>
  <si>
    <t>30 Haziran 2023 itibarıyla bakiyeler</t>
  </si>
  <si>
    <t>30 Haziran 2024 itibarıyla bakiyeler</t>
  </si>
  <si>
    <t>Ford Otomotiv Sanayi A.Ş. 1 Ocak - 30 Haziran 2024 ve 2023 hesap dönemlerine ait özkaynak değişim tabloları</t>
  </si>
  <si>
    <t>Ford Otomotiv Sanayi A.Ş. 30 Haziran 2024 ve 2023 tarihlerinde sona eren altı aylık ara dönemlere ait diğer kapsamlı gelir tabloları</t>
  </si>
  <si>
    <t>1 Ocak-
30 Haziran 2024</t>
  </si>
  <si>
    <t>1 Nisan-
30 Haziran 2024</t>
  </si>
  <si>
    <t>Ford Otomotiv Sanayi A.Ş. 30 Haziran 2024 ve 2023 tarihlerinde sona eren altı aylık ara dönemlere ait kar veya zarar tabloları</t>
  </si>
  <si>
    <t xml:space="preserve">   - Banka kredileri</t>
  </si>
  <si>
    <t xml:space="preserve">   - İhraç edilmiş borçlanma araçları</t>
  </si>
  <si>
    <t xml:space="preserve">   - Kiralama işlemlerinden borçlar</t>
  </si>
  <si>
    <t xml:space="preserve">   - Diğer uzun vadeli borçlanmaların kısa vadeli kısımları</t>
  </si>
  <si>
    <t xml:space="preserve">   - Diğer uzun vadeli borçlanmalar</t>
  </si>
  <si>
    <t>Cari Dönem Sınırlı denetimden geçmiş</t>
  </si>
  <si>
    <t>Net parasal pozisyon kazançları (kayıpları)</t>
  </si>
  <si>
    <t>44,75 Kr</t>
  </si>
  <si>
    <t>17,03 Kr</t>
  </si>
  <si>
    <t>55,28 Kr</t>
  </si>
  <si>
    <t>30,08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</si>
</sst>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  <numFmt numFmtId="184" formatCode="_(* #,##0_);_(* \(#,##0\);_(* &quot;-&quot;_);_(@_)"/>
  </numFmts>
  <fonts count="61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5">
    <xf numFmtId="0" fontId="0" fillId="0" borderId="0">
      <alignment vertical="top"/>
    </xf>
    <xf numFmtId="9" fontId="7" fillId="2" borderId="0"/>
    <xf numFmtId="0" fontId="7" fillId="0" borderId="0"/>
    <xf numFmtId="42" fontId="7" fillId="0" borderId="0" applyFont="0" applyFill="0" applyBorder="0" applyAlignment="0" applyProtection="0"/>
    <xf numFmtId="8" fontId="8" fillId="0" borderId="0" applyFont="0" applyFill="0" applyBorder="0" applyAlignment="0" applyProtection="0"/>
    <xf numFmtId="0" fontId="9" fillId="0" borderId="0"/>
    <xf numFmtId="0" fontId="10" fillId="0" borderId="0" applyFont="0" applyBorder="0" applyAlignment="0">
      <alignment horizontal="centerContinuous"/>
    </xf>
    <xf numFmtId="0" fontId="11" fillId="1" borderId="0">
      <alignment horizontal="centerContinuous" vertical="center"/>
    </xf>
    <xf numFmtId="176" fontId="12" fillId="5" borderId="1">
      <alignment horizontal="left" vertical="center"/>
    </xf>
    <xf numFmtId="0" fontId="13" fillId="0" borderId="0"/>
    <xf numFmtId="167" fontId="6" fillId="0" borderId="0" applyFill="0" applyBorder="0" applyAlignment="0"/>
    <xf numFmtId="168" fontId="6" fillId="0" borderId="0" applyFill="0" applyBorder="0" applyAlignment="0"/>
    <xf numFmtId="169" fontId="6" fillId="0" borderId="0" applyFill="0" applyBorder="0" applyAlignment="0"/>
    <xf numFmtId="170" fontId="6" fillId="0" borderId="0" applyFill="0" applyBorder="0" applyAlignment="0"/>
    <xf numFmtId="171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5" fillId="0" borderId="2">
      <alignment horizontal="center"/>
    </xf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67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8" fillId="0" borderId="0"/>
    <xf numFmtId="168" fontId="6" fillId="0" borderId="0" applyFont="0" applyFill="0" applyBorder="0" applyAlignment="0" applyProtection="0"/>
    <xf numFmtId="178" fontId="7" fillId="6" borderId="0" applyFont="0" applyBorder="0"/>
    <xf numFmtId="0" fontId="17" fillId="0" borderId="0" applyNumberFormat="0" applyFill="0" applyBorder="0" applyAlignment="0" applyProtection="0"/>
    <xf numFmtId="14" fontId="18" fillId="0" borderId="0" applyFill="0" applyBorder="0" applyAlignment="0"/>
    <xf numFmtId="15" fontId="19" fillId="0" borderId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0" fillId="0" borderId="3">
      <alignment horizontal="center"/>
    </xf>
    <xf numFmtId="3" fontId="21" fillId="0" borderId="0">
      <alignment horizontal="right"/>
    </xf>
    <xf numFmtId="2" fontId="17" fillId="0" borderId="0" applyFill="0" applyBorder="0" applyAlignment="0" applyProtection="0"/>
    <xf numFmtId="38" fontId="22" fillId="6" borderId="0" applyNumberFormat="0" applyBorder="0" applyAlignment="0" applyProtection="0"/>
    <xf numFmtId="0" fontId="23" fillId="0" borderId="4">
      <alignment vertical="center"/>
    </xf>
    <xf numFmtId="0" fontId="24" fillId="7" borderId="0">
      <alignment horizontal="center"/>
    </xf>
    <xf numFmtId="0" fontId="25" fillId="0" borderId="5" applyNumberFormat="0" applyAlignment="0" applyProtection="0">
      <alignment horizontal="left" vertical="center"/>
    </xf>
    <xf numFmtId="0" fontId="26" fillId="1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2" fillId="8" borderId="6" applyNumberFormat="0" applyBorder="0" applyAlignment="0" applyProtection="0"/>
    <xf numFmtId="0" fontId="8" fillId="0" borderId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9" fillId="0" borderId="0">
      <alignment horizontal="center"/>
    </xf>
    <xf numFmtId="0" fontId="30" fillId="0" borderId="7">
      <alignment horizontal="centerContinuous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0"/>
    <xf numFmtId="179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75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" fontId="8" fillId="0" borderId="0" applyFont="0" applyFill="0" applyBorder="0" applyAlignment="0" applyProtection="0"/>
    <xf numFmtId="40" fontId="32" fillId="10" borderId="0">
      <alignment horizontal="right"/>
    </xf>
    <xf numFmtId="0" fontId="33" fillId="10" borderId="0">
      <alignment horizontal="right"/>
    </xf>
    <xf numFmtId="0" fontId="34" fillId="10" borderId="3"/>
    <xf numFmtId="0" fontId="34" fillId="0" borderId="0" applyBorder="0">
      <alignment horizontal="centerContinuous"/>
    </xf>
    <xf numFmtId="0" fontId="35" fillId="0" borderId="0" applyBorder="0">
      <alignment horizontal="centerContinuous"/>
    </xf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/>
    <xf numFmtId="171" fontId="6" fillId="0" borderId="0" applyFont="0" applyFill="0" applyBorder="0" applyAlignment="0" applyProtection="0"/>
    <xf numFmtId="169" fontId="16" fillId="0" borderId="0" applyFont="0" applyFill="0" applyBorder="0" applyAlignment="0" applyProtection="0"/>
    <xf numFmtId="10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4" fillId="0" borderId="8">
      <alignment horizontal="center"/>
    </xf>
    <xf numFmtId="3" fontId="19" fillId="0" borderId="0" applyFont="0" applyFill="0" applyBorder="0" applyAlignment="0" applyProtection="0"/>
    <xf numFmtId="0" fontId="19" fillId="11" borderId="0" applyNumberFormat="0" applyFont="0" applyBorder="0" applyAlignment="0" applyProtection="0"/>
    <xf numFmtId="0" fontId="7" fillId="9" borderId="0" applyNumberFormat="0" applyFont="0" applyBorder="0" applyAlignment="0" applyProtection="0"/>
    <xf numFmtId="0" fontId="7" fillId="3" borderId="0" applyNumberFormat="0" applyFont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1" fontId="36" fillId="0" borderId="0" applyBorder="0">
      <alignment horizontal="left" vertical="top" wrapText="1"/>
    </xf>
    <xf numFmtId="180" fontId="19" fillId="0" borderId="0">
      <alignment horizontal="center"/>
    </xf>
    <xf numFmtId="49" fontId="18" fillId="0" borderId="0" applyFill="0" applyBorder="0" applyAlignment="0"/>
    <xf numFmtId="173" fontId="6" fillId="0" borderId="0" applyFill="0" applyBorder="0" applyAlignment="0"/>
    <xf numFmtId="174" fontId="6" fillId="0" borderId="0" applyFill="0" applyBorder="0" applyAlignment="0"/>
    <xf numFmtId="0" fontId="17" fillId="0" borderId="9" applyNumberFormat="0" applyFill="0" applyAlignment="0" applyProtection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7" fillId="0" borderId="0"/>
    <xf numFmtId="166" fontId="37" fillId="0" borderId="0" applyFont="0" applyFill="0" applyBorder="0" applyAlignment="0" applyProtection="0"/>
    <xf numFmtId="0" fontId="38" fillId="0" borderId="0"/>
    <xf numFmtId="0" fontId="37" fillId="0" borderId="0"/>
    <xf numFmtId="166" fontId="37" fillId="0" borderId="0" applyFont="0" applyFill="0" applyBorder="0" applyAlignment="0" applyProtection="0"/>
    <xf numFmtId="164" fontId="48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6" fillId="0" borderId="0">
      <alignment vertical="top"/>
    </xf>
    <xf numFmtId="0" fontId="1" fillId="0" borderId="0"/>
    <xf numFmtId="0" fontId="1" fillId="0" borderId="0"/>
  </cellStyleXfs>
  <cellXfs count="228">
    <xf numFmtId="0" fontId="0" fillId="0" borderId="0" xfId="0" applyAlignment="1"/>
    <xf numFmtId="182" fontId="49" fillId="0" borderId="0" xfId="124" applyNumberFormat="1" applyFont="1" applyFill="1" applyAlignment="1">
      <alignment vertical="center"/>
    </xf>
    <xf numFmtId="182" fontId="49" fillId="0" borderId="0" xfId="124" applyNumberFormat="1" applyFont="1" applyFill="1" applyBorder="1" applyAlignment="1">
      <alignment vertical="center"/>
    </xf>
    <xf numFmtId="182" fontId="49" fillId="0" borderId="0" xfId="126" applyNumberFormat="1" applyFont="1" applyFill="1" applyBorder="1" applyAlignment="1">
      <alignment horizontal="center" vertical="center"/>
    </xf>
    <xf numFmtId="182" fontId="49" fillId="0" borderId="0" xfId="126" applyNumberFormat="1" applyFont="1" applyFill="1" applyAlignment="1">
      <alignment horizontal="center" vertical="center"/>
    </xf>
    <xf numFmtId="164" fontId="21" fillId="0" borderId="0" xfId="126" applyFont="1" applyFill="1" applyAlignment="1">
      <alignment horizontal="right" vertical="center"/>
    </xf>
    <xf numFmtId="182" fontId="49" fillId="0" borderId="0" xfId="126" applyNumberFormat="1" applyFont="1" applyFill="1" applyAlignment="1">
      <alignment horizontal="center"/>
    </xf>
    <xf numFmtId="182" fontId="52" fillId="0" borderId="0" xfId="126" applyNumberFormat="1" applyFont="1" applyFill="1" applyAlignment="1"/>
    <xf numFmtId="182" fontId="52" fillId="0" borderId="0" xfId="126" applyNumberFormat="1" applyFont="1" applyFill="1"/>
    <xf numFmtId="182" fontId="49" fillId="0" borderId="0" xfId="126" applyNumberFormat="1" applyFont="1" applyFill="1" applyAlignment="1"/>
    <xf numFmtId="0" fontId="39" fillId="0" borderId="0" xfId="70" applyFont="1"/>
    <xf numFmtId="0" fontId="39" fillId="0" borderId="0" xfId="70" applyFont="1" applyAlignment="1">
      <alignment horizontal="center"/>
    </xf>
    <xf numFmtId="0" fontId="40" fillId="0" borderId="0" xfId="70" applyFont="1"/>
    <xf numFmtId="0" fontId="31" fillId="0" borderId="11" xfId="0" applyFont="1" applyBorder="1" applyAlignment="1">
      <alignment horizontal="left" wrapText="1"/>
    </xf>
    <xf numFmtId="0" fontId="39" fillId="0" borderId="0" xfId="121" applyFont="1" applyAlignment="1">
      <alignment horizontal="left" wrapText="1"/>
    </xf>
    <xf numFmtId="0" fontId="31" fillId="0" borderId="0" xfId="0" applyFont="1" applyAlignment="1">
      <alignment horizontal="left" vertical="center" wrapText="1" indent="1"/>
    </xf>
    <xf numFmtId="0" fontId="21" fillId="0" borderId="0" xfId="0" applyFont="1" applyAlignment="1">
      <alignment horizontal="right" vertical="center" wrapText="1"/>
    </xf>
    <xf numFmtId="0" fontId="56" fillId="0" borderId="0" xfId="0" applyFont="1" applyAlignment="1">
      <alignment horizontal="justify" vertical="center"/>
    </xf>
    <xf numFmtId="3" fontId="56" fillId="0" borderId="0" xfId="0" applyNumberFormat="1" applyFont="1" applyAlignment="1">
      <alignment horizontal="center" vertical="center"/>
    </xf>
    <xf numFmtId="41" fontId="31" fillId="0" borderId="0" xfId="0" applyNumberFormat="1" applyFont="1" applyAlignment="1">
      <alignment vertical="center"/>
    </xf>
    <xf numFmtId="3" fontId="0" fillId="0" borderId="0" xfId="0" applyNumberFormat="1" applyAlignment="1"/>
    <xf numFmtId="0" fontId="21" fillId="0" borderId="0" xfId="0" applyFont="1" applyAlignment="1">
      <alignment horizontal="left" vertical="center" wrapText="1" indent="1"/>
    </xf>
    <xf numFmtId="0" fontId="31" fillId="0" borderId="0" xfId="0" applyFont="1" applyAlignment="1">
      <alignment horizontal="right" vertical="center" wrapText="1"/>
    </xf>
    <xf numFmtId="41" fontId="21" fillId="0" borderId="0" xfId="0" applyNumberFormat="1" applyFont="1" applyAlignment="1">
      <alignment vertical="center"/>
    </xf>
    <xf numFmtId="0" fontId="55" fillId="0" borderId="0" xfId="0" applyFont="1" applyAlignment="1">
      <alignment horizontal="justify" vertical="center"/>
    </xf>
    <xf numFmtId="3" fontId="55" fillId="0" borderId="0" xfId="0" applyNumberFormat="1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21" fillId="0" borderId="0" xfId="0" applyFont="1" applyAlignment="1">
      <alignment horizontal="right" wrapText="1"/>
    </xf>
    <xf numFmtId="0" fontId="21" fillId="0" borderId="0" xfId="0" applyFont="1" applyAlignment="1">
      <alignment horizontal="left" wrapText="1" indent="1"/>
    </xf>
    <xf numFmtId="0" fontId="21" fillId="0" borderId="11" xfId="0" applyFont="1" applyBorder="1" applyAlignment="1">
      <alignment horizontal="left" vertical="center" wrapText="1" indent="1"/>
    </xf>
    <xf numFmtId="0" fontId="21" fillId="0" borderId="11" xfId="0" applyFont="1" applyBorder="1" applyAlignment="1">
      <alignment horizontal="right" vertical="center" wrapText="1"/>
    </xf>
    <xf numFmtId="3" fontId="21" fillId="0" borderId="11" xfId="0" applyNumberFormat="1" applyFont="1" applyBorder="1" applyAlignment="1">
      <alignment horizontal="right" vertical="center" wrapText="1"/>
    </xf>
    <xf numFmtId="0" fontId="31" fillId="0" borderId="12" xfId="0" applyFont="1" applyBorder="1" applyAlignment="1">
      <alignment horizontal="left" vertical="center" wrapText="1" indent="1"/>
    </xf>
    <xf numFmtId="0" fontId="31" fillId="0" borderId="12" xfId="0" applyFont="1" applyBorder="1" applyAlignment="1">
      <alignment horizontal="right" vertical="center" wrapText="1"/>
    </xf>
    <xf numFmtId="41" fontId="31" fillId="0" borderId="12" xfId="0" applyNumberFormat="1" applyFont="1" applyBorder="1" applyAlignment="1">
      <alignment vertical="center"/>
    </xf>
    <xf numFmtId="41" fontId="31" fillId="0" borderId="12" xfId="0" applyNumberFormat="1" applyFont="1" applyBorder="1" applyAlignment="1">
      <alignment horizontal="right" vertical="center" wrapText="1"/>
    </xf>
    <xf numFmtId="3" fontId="21" fillId="0" borderId="0" xfId="0" applyNumberFormat="1" applyFont="1" applyAlignment="1">
      <alignment horizontal="right" vertical="center" wrapText="1"/>
    </xf>
    <xf numFmtId="0" fontId="21" fillId="0" borderId="11" xfId="0" applyFont="1" applyBorder="1" applyAlignment="1">
      <alignment vertical="center" wrapText="1"/>
    </xf>
    <xf numFmtId="3" fontId="31" fillId="0" borderId="11" xfId="0" applyNumberFormat="1" applyFont="1" applyBorder="1" applyAlignment="1">
      <alignment horizontal="right" vertical="center" wrapText="1"/>
    </xf>
    <xf numFmtId="0" fontId="45" fillId="0" borderId="0" xfId="0" applyFont="1" applyAlignment="1">
      <alignment vertical="center"/>
    </xf>
    <xf numFmtId="0" fontId="31" fillId="0" borderId="11" xfId="0" applyFont="1" applyBorder="1" applyAlignment="1">
      <alignment horizontal="right" vertical="center" wrapText="1"/>
    </xf>
    <xf numFmtId="0" fontId="39" fillId="0" borderId="0" xfId="70" applyFont="1" applyAlignment="1">
      <alignment horizontal="left"/>
    </xf>
    <xf numFmtId="0" fontId="39" fillId="0" borderId="0" xfId="121" applyFont="1" applyAlignment="1">
      <alignment horizontal="center"/>
    </xf>
    <xf numFmtId="0" fontId="40" fillId="0" borderId="0" xfId="121" applyFont="1" applyAlignment="1">
      <alignment horizontal="right" wrapText="1"/>
    </xf>
    <xf numFmtId="0" fontId="21" fillId="0" borderId="0" xfId="121" applyFont="1" applyAlignment="1">
      <alignment horizontal="right" wrapText="1"/>
    </xf>
    <xf numFmtId="0" fontId="56" fillId="0" borderId="0" xfId="0" applyFont="1" applyAlignment="1"/>
    <xf numFmtId="0" fontId="21" fillId="0" borderId="0" xfId="70" applyFont="1"/>
    <xf numFmtId="0" fontId="40" fillId="0" borderId="0" xfId="70" applyFont="1" applyAlignment="1">
      <alignment horizontal="center"/>
    </xf>
    <xf numFmtId="0" fontId="31" fillId="0" borderId="0" xfId="0" applyFont="1" applyAlignment="1"/>
    <xf numFmtId="0" fontId="40" fillId="0" borderId="0" xfId="70" applyFont="1" applyAlignment="1">
      <alignment horizontal="center" wrapText="1"/>
    </xf>
    <xf numFmtId="0" fontId="40" fillId="0" borderId="11" xfId="70" applyFont="1" applyBorder="1" applyAlignment="1">
      <alignment horizontal="right" wrapText="1"/>
    </xf>
    <xf numFmtId="0" fontId="40" fillId="0" borderId="0" xfId="70" applyFont="1" applyAlignment="1">
      <alignment horizontal="right" wrapText="1"/>
    </xf>
    <xf numFmtId="0" fontId="31" fillId="0" borderId="12" xfId="0" applyFont="1" applyBorder="1" applyAlignment="1">
      <alignment wrapText="1"/>
    </xf>
    <xf numFmtId="3" fontId="31" fillId="0" borderId="12" xfId="0" applyNumberFormat="1" applyFont="1" applyBorder="1" applyAlignment="1">
      <alignment horizontal="right" wrapText="1"/>
    </xf>
    <xf numFmtId="41" fontId="31" fillId="0" borderId="12" xfId="0" applyNumberFormat="1" applyFont="1" applyBorder="1" applyAlignment="1">
      <alignment horizontal="right" wrapText="1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21" fillId="0" borderId="0" xfId="0" applyFont="1" applyAlignment="1">
      <alignment vertical="center" wrapText="1"/>
    </xf>
    <xf numFmtId="0" fontId="59" fillId="0" borderId="0" xfId="0" applyFont="1" applyAlignment="1">
      <alignment vertical="center"/>
    </xf>
    <xf numFmtId="41" fontId="21" fillId="0" borderId="0" xfId="0" applyNumberFormat="1" applyFont="1" applyAlignment="1">
      <alignment horizontal="right"/>
    </xf>
    <xf numFmtId="3" fontId="59" fillId="0" borderId="0" xfId="0" applyNumberFormat="1" applyFont="1" applyAlignment="1">
      <alignment vertical="center"/>
    </xf>
    <xf numFmtId="41" fontId="21" fillId="0" borderId="11" xfId="0" applyNumberFormat="1" applyFont="1" applyBorder="1" applyAlignment="1">
      <alignment horizontal="right"/>
    </xf>
    <xf numFmtId="41" fontId="59" fillId="0" borderId="0" xfId="0" applyNumberFormat="1" applyFont="1" applyAlignment="1">
      <alignment vertical="center"/>
    </xf>
    <xf numFmtId="164" fontId="31" fillId="0" borderId="12" xfId="124" applyFont="1" applyFill="1" applyBorder="1" applyAlignment="1">
      <alignment horizontal="right" wrapText="1"/>
    </xf>
    <xf numFmtId="0" fontId="31" fillId="0" borderId="11" xfId="0" applyFont="1" applyBorder="1" applyAlignment="1">
      <alignment wrapText="1"/>
    </xf>
    <xf numFmtId="3" fontId="31" fillId="0" borderId="11" xfId="0" applyNumberFormat="1" applyFont="1" applyBorder="1" applyAlignment="1">
      <alignment horizontal="right" wrapText="1"/>
    </xf>
    <xf numFmtId="0" fontId="31" fillId="0" borderId="0" xfId="0" applyFont="1" applyAlignment="1">
      <alignment wrapText="1"/>
    </xf>
    <xf numFmtId="3" fontId="31" fillId="0" borderId="0" xfId="0" applyNumberFormat="1" applyFont="1" applyAlignment="1">
      <alignment horizontal="right" wrapText="1"/>
    </xf>
    <xf numFmtId="41" fontId="31" fillId="0" borderId="0" xfId="0" applyNumberFormat="1" applyFont="1" applyAlignment="1">
      <alignment horizontal="right" wrapText="1"/>
    </xf>
    <xf numFmtId="0" fontId="31" fillId="0" borderId="12" xfId="0" applyFont="1" applyBorder="1" applyAlignment="1">
      <alignment vertical="center" wrapText="1"/>
    </xf>
    <xf numFmtId="3" fontId="31" fillId="0" borderId="12" xfId="0" applyNumberFormat="1" applyFont="1" applyBorder="1" applyAlignment="1">
      <alignment horizontal="right" vertical="center" wrapText="1"/>
    </xf>
    <xf numFmtId="0" fontId="39" fillId="0" borderId="0" xfId="70" applyFont="1" applyAlignment="1">
      <alignment vertical="center"/>
    </xf>
    <xf numFmtId="0" fontId="40" fillId="0" borderId="0" xfId="121" applyFont="1"/>
    <xf numFmtId="0" fontId="39" fillId="0" borderId="0" xfId="121" applyFont="1"/>
    <xf numFmtId="3" fontId="39" fillId="0" borderId="0" xfId="70" applyNumberFormat="1" applyFont="1"/>
    <xf numFmtId="3" fontId="21" fillId="0" borderId="0" xfId="0" applyNumberFormat="1" applyFont="1" applyAlignment="1">
      <alignment horizontal="right" vertical="center"/>
    </xf>
    <xf numFmtId="3" fontId="31" fillId="0" borderId="0" xfId="0" applyNumberFormat="1" applyFont="1" applyAlignment="1"/>
    <xf numFmtId="3" fontId="21" fillId="0" borderId="0" xfId="0" applyNumberFormat="1" applyFont="1" applyAlignment="1"/>
    <xf numFmtId="0" fontId="54" fillId="0" borderId="0" xfId="0" applyFont="1" applyAlignment="1">
      <alignment vertical="center"/>
    </xf>
    <xf numFmtId="0" fontId="31" fillId="0" borderId="11" xfId="0" applyFont="1" applyBorder="1" applyAlignment="1">
      <alignment vertical="center" wrapText="1"/>
    </xf>
    <xf numFmtId="0" fontId="21" fillId="0" borderId="0" xfId="0" applyFont="1" applyAlignment="1">
      <alignment wrapText="1"/>
    </xf>
    <xf numFmtId="182" fontId="50" fillId="0" borderId="0" xfId="126" applyNumberFormat="1" applyFont="1" applyFill="1" applyAlignment="1">
      <alignment horizontal="center" vertical="center"/>
    </xf>
    <xf numFmtId="0" fontId="31" fillId="0" borderId="13" xfId="0" applyFont="1" applyBorder="1" applyAlignment="1">
      <alignment vertical="center" wrapText="1"/>
    </xf>
    <xf numFmtId="0" fontId="39" fillId="0" borderId="0" xfId="130" applyFont="1"/>
    <xf numFmtId="0" fontId="21" fillId="0" borderId="0" xfId="0" applyFont="1" applyAlignment="1"/>
    <xf numFmtId="0" fontId="41" fillId="0" borderId="0" xfId="129" applyFont="1" applyAlignment="1">
      <alignment horizontal="center" vertical="center" wrapText="1"/>
    </xf>
    <xf numFmtId="0" fontId="40" fillId="0" borderId="0" xfId="129" applyFont="1" applyAlignment="1">
      <alignment horizontal="right" wrapText="1"/>
    </xf>
    <xf numFmtId="0" fontId="40" fillId="0" borderId="11" xfId="129" applyFont="1" applyBorder="1" applyAlignment="1">
      <alignment horizontal="right" vertical="center" wrapText="1"/>
    </xf>
    <xf numFmtId="181" fontId="40" fillId="0" borderId="11" xfId="129" applyNumberFormat="1" applyFont="1" applyBorder="1" applyAlignment="1">
      <alignment horizontal="right" vertical="center" wrapText="1"/>
    </xf>
    <xf numFmtId="0" fontId="57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horizontal="right" vertical="center"/>
    </xf>
    <xf numFmtId="3" fontId="31" fillId="0" borderId="12" xfId="0" applyNumberFormat="1" applyFont="1" applyBorder="1" applyAlignment="1">
      <alignment horizontal="right" vertical="center"/>
    </xf>
    <xf numFmtId="3" fontId="39" fillId="0" borderId="0" xfId="130" applyNumberFormat="1" applyFont="1"/>
    <xf numFmtId="0" fontId="21" fillId="0" borderId="0" xfId="0" applyFont="1" applyAlignment="1">
      <alignment vertical="center"/>
    </xf>
    <xf numFmtId="3" fontId="31" fillId="0" borderId="0" xfId="0" applyNumberFormat="1" applyFont="1" applyAlignment="1">
      <alignment horizontal="right" vertical="center"/>
    </xf>
    <xf numFmtId="3" fontId="57" fillId="0" borderId="0" xfId="0" applyNumberFormat="1" applyFont="1" applyAlignment="1">
      <alignment vertical="center"/>
    </xf>
    <xf numFmtId="0" fontId="21" fillId="0" borderId="0" xfId="0" applyFont="1" applyAlignment="1">
      <alignment horizontal="left" vertical="center" indent="2"/>
    </xf>
    <xf numFmtId="0" fontId="53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21" fillId="0" borderId="0" xfId="0" applyFont="1" applyAlignment="1">
      <alignment horizontal="left" vertical="center" indent="1"/>
    </xf>
    <xf numFmtId="3" fontId="36" fillId="0" borderId="0" xfId="0" applyNumberFormat="1" applyFont="1" applyAlignment="1">
      <alignment vertical="center"/>
    </xf>
    <xf numFmtId="0" fontId="21" fillId="0" borderId="0" xfId="130" applyFont="1"/>
    <xf numFmtId="0" fontId="21" fillId="0" borderId="11" xfId="0" applyFont="1" applyBorder="1" applyAlignment="1">
      <alignment vertical="center"/>
    </xf>
    <xf numFmtId="0" fontId="21" fillId="0" borderId="0" xfId="0" applyFont="1" applyAlignment="1">
      <alignment horizontal="right"/>
    </xf>
    <xf numFmtId="182" fontId="50" fillId="0" borderId="0" xfId="126" applyNumberFormat="1" applyFont="1" applyFill="1" applyAlignment="1">
      <alignment horizontal="center" vertical="center" wrapText="1"/>
    </xf>
    <xf numFmtId="0" fontId="21" fillId="0" borderId="11" xfId="0" applyFont="1" applyBorder="1" applyAlignment="1">
      <alignment horizontal="right" vertical="center"/>
    </xf>
    <xf numFmtId="3" fontId="31" fillId="0" borderId="11" xfId="0" applyNumberFormat="1" applyFont="1" applyBorder="1" applyAlignment="1">
      <alignment horizontal="right" vertical="center"/>
    </xf>
    <xf numFmtId="3" fontId="21" fillId="0" borderId="11" xfId="0" applyNumberFormat="1" applyFont="1" applyBorder="1" applyAlignment="1">
      <alignment horizontal="right" vertical="center"/>
    </xf>
    <xf numFmtId="0" fontId="31" fillId="0" borderId="12" xfId="0" applyFont="1" applyBorder="1" applyAlignment="1">
      <alignment horizontal="right" vertical="center"/>
    </xf>
    <xf numFmtId="0" fontId="31" fillId="0" borderId="11" xfId="0" applyFont="1" applyBorder="1" applyAlignment="1">
      <alignment vertical="center"/>
    </xf>
    <xf numFmtId="0" fontId="31" fillId="0" borderId="13" xfId="0" applyFont="1" applyBorder="1" applyAlignment="1">
      <alignment vertical="center"/>
    </xf>
    <xf numFmtId="0" fontId="21" fillId="0" borderId="13" xfId="0" applyFont="1" applyBorder="1" applyAlignment="1">
      <alignment horizontal="right" vertical="center"/>
    </xf>
    <xf numFmtId="3" fontId="31" fillId="0" borderId="13" xfId="0" applyNumberFormat="1" applyFont="1" applyBorder="1" applyAlignment="1">
      <alignment horizontal="right" vertical="center"/>
    </xf>
    <xf numFmtId="0" fontId="39" fillId="0" borderId="0" xfId="130" applyFont="1" applyAlignment="1">
      <alignment horizontal="center"/>
    </xf>
    <xf numFmtId="0" fontId="57" fillId="0" borderId="0" xfId="0" applyFont="1" applyAlignment="1"/>
    <xf numFmtId="3" fontId="57" fillId="0" borderId="0" xfId="0" applyNumberFormat="1" applyFont="1" applyAlignment="1"/>
    <xf numFmtId="0" fontId="40" fillId="0" borderId="10" xfId="129" applyFont="1" applyBorder="1" applyAlignment="1">
      <alignment horizontal="center" vertical="center" wrapText="1"/>
    </xf>
    <xf numFmtId="0" fontId="40" fillId="0" borderId="10" xfId="129" applyFont="1" applyBorder="1" applyAlignment="1">
      <alignment horizontal="right" vertical="center" wrapText="1"/>
    </xf>
    <xf numFmtId="164" fontId="21" fillId="0" borderId="0" xfId="124" applyFont="1" applyFill="1" applyAlignment="1">
      <alignment horizontal="right" vertical="center"/>
    </xf>
    <xf numFmtId="0" fontId="31" fillId="0" borderId="11" xfId="0" applyFont="1" applyBorder="1" applyAlignment="1">
      <alignment horizontal="right" vertical="center"/>
    </xf>
    <xf numFmtId="0" fontId="39" fillId="0" borderId="11" xfId="121" applyFont="1" applyBorder="1" applyAlignment="1">
      <alignment horizontal="center" vertical="top" wrapText="1"/>
    </xf>
    <xf numFmtId="14" fontId="44" fillId="0" borderId="11" xfId="121" applyNumberFormat="1" applyFont="1" applyBorder="1" applyAlignment="1">
      <alignment horizontal="right" wrapText="1"/>
    </xf>
    <xf numFmtId="0" fontId="60" fillId="0" borderId="11" xfId="127" applyFont="1" applyBorder="1" applyAlignment="1">
      <alignment horizontal="left" wrapText="1"/>
    </xf>
    <xf numFmtId="0" fontId="40" fillId="0" borderId="11" xfId="70" applyFont="1" applyBorder="1" applyAlignment="1">
      <alignment wrapText="1"/>
    </xf>
    <xf numFmtId="0" fontId="31" fillId="0" borderId="0" xfId="121" applyFont="1" applyAlignment="1">
      <alignment horizontal="right" wrapText="1"/>
    </xf>
    <xf numFmtId="0" fontId="39" fillId="0" borderId="11" xfId="121" applyFont="1" applyBorder="1" applyAlignment="1">
      <alignment horizontal="left" wrapText="1"/>
    </xf>
    <xf numFmtId="183" fontId="21" fillId="0" borderId="0" xfId="131" applyNumberFormat="1" applyFont="1" applyAlignment="1">
      <alignment horizontal="right" vertical="center"/>
    </xf>
    <xf numFmtId="183" fontId="21" fillId="0" borderId="11" xfId="131" applyNumberFormat="1" applyFont="1" applyBorder="1" applyAlignment="1">
      <alignment horizontal="right" vertical="center"/>
    </xf>
    <xf numFmtId="183" fontId="31" fillId="0" borderId="12" xfId="131" applyNumberFormat="1" applyFont="1" applyBorder="1" applyAlignment="1">
      <alignment horizontal="right" vertical="center"/>
    </xf>
    <xf numFmtId="183" fontId="31" fillId="0" borderId="11" xfId="131" applyNumberFormat="1" applyFont="1" applyBorder="1" applyAlignment="1">
      <alignment horizontal="right"/>
    </xf>
    <xf numFmtId="0" fontId="31" fillId="0" borderId="11" xfId="132" applyFont="1" applyBorder="1" applyAlignment="1">
      <alignment horizontal="left" wrapText="1"/>
    </xf>
    <xf numFmtId="0" fontId="39" fillId="0" borderId="0" xfId="133" applyFont="1" applyAlignment="1">
      <alignment horizontal="center"/>
    </xf>
    <xf numFmtId="0" fontId="39" fillId="0" borderId="0" xfId="133" applyFont="1"/>
    <xf numFmtId="182" fontId="51" fillId="0" borderId="0" xfId="126" applyNumberFormat="1" applyFont="1" applyAlignment="1">
      <alignment horizontal="center" vertical="center"/>
    </xf>
    <xf numFmtId="0" fontId="6" fillId="0" borderId="0" xfId="132" applyAlignment="1">
      <alignment horizontal="center"/>
    </xf>
    <xf numFmtId="0" fontId="6" fillId="0" borderId="0" xfId="132" applyAlignment="1"/>
    <xf numFmtId="0" fontId="54" fillId="0" borderId="0" xfId="132" applyFont="1" applyAlignment="1">
      <alignment horizontal="left" vertical="center"/>
    </xf>
    <xf numFmtId="0" fontId="40" fillId="0" borderId="11" xfId="133" applyFont="1" applyBorder="1" applyAlignment="1">
      <alignment horizontal="left" wrapText="1"/>
    </xf>
    <xf numFmtId="0" fontId="40" fillId="0" borderId="11" xfId="133" applyFont="1" applyBorder="1" applyAlignment="1">
      <alignment horizontal="right" wrapText="1"/>
    </xf>
    <xf numFmtId="0" fontId="40" fillId="0" borderId="11" xfId="134" applyFont="1" applyBorder="1" applyAlignment="1">
      <alignment horizontal="right" wrapText="1"/>
    </xf>
    <xf numFmtId="0" fontId="54" fillId="0" borderId="0" xfId="132" applyFont="1" applyAlignment="1">
      <alignment vertical="center"/>
    </xf>
    <xf numFmtId="0" fontId="40" fillId="0" borderId="0" xfId="133" applyFont="1" applyAlignment="1">
      <alignment vertical="center" wrapText="1"/>
    </xf>
    <xf numFmtId="0" fontId="40" fillId="0" borderId="0" xfId="133" applyFont="1" applyAlignment="1">
      <alignment horizontal="right" vertical="center" wrapText="1"/>
    </xf>
    <xf numFmtId="0" fontId="39" fillId="0" borderId="0" xfId="133" applyFont="1" applyAlignment="1">
      <alignment horizontal="right" vertical="center" wrapText="1"/>
    </xf>
    <xf numFmtId="15" fontId="54" fillId="0" borderId="0" xfId="132" applyNumberFormat="1" applyFont="1" applyAlignment="1">
      <alignment vertical="center"/>
    </xf>
    <xf numFmtId="0" fontId="31" fillId="0" borderId="0" xfId="132" applyFont="1" applyAlignment="1">
      <alignment vertical="center" wrapText="1"/>
    </xf>
    <xf numFmtId="0" fontId="21" fillId="0" borderId="0" xfId="132" applyFont="1" applyAlignment="1">
      <alignment horizontal="right" vertical="center" wrapText="1"/>
    </xf>
    <xf numFmtId="0" fontId="21" fillId="0" borderId="0" xfId="132" applyFont="1" applyAlignment="1">
      <alignment vertical="center" wrapText="1"/>
    </xf>
    <xf numFmtId="184" fontId="21" fillId="0" borderId="0" xfId="132" applyNumberFormat="1" applyFont="1" applyAlignment="1"/>
    <xf numFmtId="0" fontId="55" fillId="0" borderId="0" xfId="132" applyFont="1" applyAlignment="1">
      <alignment horizontal="left" vertical="center"/>
    </xf>
    <xf numFmtId="3" fontId="53" fillId="0" borderId="0" xfId="132" applyNumberFormat="1" applyFont="1" applyAlignment="1">
      <alignment horizontal="left" vertical="center"/>
    </xf>
    <xf numFmtId="0" fontId="46" fillId="0" borderId="0" xfId="132" applyFont="1" applyAlignment="1">
      <alignment horizontal="center" vertical="center"/>
    </xf>
    <xf numFmtId="0" fontId="31" fillId="0" borderId="11" xfId="132" applyFont="1" applyBorder="1" applyAlignment="1">
      <alignment vertical="center" wrapText="1"/>
    </xf>
    <xf numFmtId="0" fontId="31" fillId="0" borderId="11" xfId="132" applyFont="1" applyBorder="1" applyAlignment="1">
      <alignment horizontal="center" vertical="center" wrapText="1"/>
    </xf>
    <xf numFmtId="184" fontId="31" fillId="0" borderId="0" xfId="132" applyNumberFormat="1" applyFont="1" applyAlignment="1"/>
    <xf numFmtId="0" fontId="31" fillId="0" borderId="12" xfId="132" applyFont="1" applyBorder="1" applyAlignment="1">
      <alignment vertical="center" wrapText="1"/>
    </xf>
    <xf numFmtId="0" fontId="31" fillId="0" borderId="12" xfId="132" applyFont="1" applyBorder="1" applyAlignment="1">
      <alignment horizontal="center" vertical="center" wrapText="1"/>
    </xf>
    <xf numFmtId="3" fontId="31" fillId="0" borderId="12" xfId="132" applyNumberFormat="1" applyFont="1" applyBorder="1" applyAlignment="1"/>
    <xf numFmtId="0" fontId="56" fillId="0" borderId="0" xfId="132" applyFont="1" applyAlignment="1">
      <alignment horizontal="left" vertical="center"/>
    </xf>
    <xf numFmtId="3" fontId="54" fillId="0" borderId="0" xfId="132" applyNumberFormat="1" applyFont="1" applyAlignment="1">
      <alignment horizontal="left" vertical="center"/>
    </xf>
    <xf numFmtId="0" fontId="21" fillId="0" borderId="0" xfId="132" applyFont="1" applyAlignment="1">
      <alignment horizontal="center" vertical="center" wrapText="1"/>
    </xf>
    <xf numFmtId="3" fontId="21" fillId="0" borderId="0" xfId="132" applyNumberFormat="1" applyFont="1" applyAlignment="1">
      <alignment horizontal="right" vertical="center" wrapText="1"/>
    </xf>
    <xf numFmtId="182" fontId="50" fillId="0" borderId="0" xfId="126" applyNumberFormat="1" applyFont="1" applyAlignment="1">
      <alignment horizontal="center" vertical="center"/>
    </xf>
    <xf numFmtId="0" fontId="47" fillId="0" borderId="0" xfId="132" applyFont="1" applyAlignment="1">
      <alignment horizontal="center" vertical="center"/>
    </xf>
    <xf numFmtId="0" fontId="31" fillId="0" borderId="11" xfId="132" applyFont="1" applyBorder="1" applyAlignment="1">
      <alignment horizontal="right" vertical="center" wrapText="1"/>
    </xf>
    <xf numFmtId="0" fontId="53" fillId="0" borderId="0" xfId="132" applyFont="1" applyAlignment="1">
      <alignment horizontal="left" vertical="center"/>
    </xf>
    <xf numFmtId="184" fontId="21" fillId="0" borderId="0" xfId="132" applyNumberFormat="1" applyFont="1" applyAlignment="1">
      <alignment vertical="center"/>
    </xf>
    <xf numFmtId="0" fontId="39" fillId="0" borderId="0" xfId="133" applyFont="1" applyAlignment="1">
      <alignment vertical="center"/>
    </xf>
    <xf numFmtId="0" fontId="31" fillId="0" borderId="0" xfId="132" applyFont="1" applyAlignment="1">
      <alignment horizontal="right" vertical="center" wrapText="1"/>
    </xf>
    <xf numFmtId="0" fontId="21" fillId="0" borderId="11" xfId="132" applyFont="1" applyBorder="1" applyAlignment="1">
      <alignment vertical="center" wrapText="1"/>
    </xf>
    <xf numFmtId="0" fontId="21" fillId="0" borderId="11" xfId="132" applyFont="1" applyBorder="1" applyAlignment="1">
      <alignment horizontal="center" vertical="center" wrapText="1"/>
    </xf>
    <xf numFmtId="3" fontId="31" fillId="0" borderId="0" xfId="132" applyNumberFormat="1" applyFont="1" applyAlignment="1"/>
    <xf numFmtId="0" fontId="31" fillId="0" borderId="0" xfId="132" applyFont="1" applyAlignment="1">
      <alignment horizontal="center" vertical="center" wrapText="1"/>
    </xf>
    <xf numFmtId="3" fontId="39" fillId="0" borderId="0" xfId="133" applyNumberFormat="1" applyFont="1" applyAlignment="1">
      <alignment horizontal="center"/>
    </xf>
    <xf numFmtId="0" fontId="39" fillId="0" borderId="12" xfId="133" applyFont="1" applyBorder="1" applyAlignment="1">
      <alignment horizontal="center"/>
    </xf>
    <xf numFmtId="0" fontId="31" fillId="0" borderId="13" xfId="132" applyFont="1" applyBorder="1" applyAlignment="1">
      <alignment vertical="center" wrapText="1"/>
    </xf>
    <xf numFmtId="0" fontId="40" fillId="0" borderId="9" xfId="133" applyFont="1" applyBorder="1" applyAlignment="1">
      <alignment vertical="center"/>
    </xf>
    <xf numFmtId="4" fontId="31" fillId="0" borderId="9" xfId="132" applyNumberFormat="1" applyFont="1" applyBorder="1" applyAlignment="1">
      <alignment horizontal="right" vertical="center"/>
    </xf>
    <xf numFmtId="3" fontId="47" fillId="0" borderId="0" xfId="132" applyNumberFormat="1" applyFont="1" applyAlignment="1">
      <alignment horizontal="center" vertical="center"/>
    </xf>
    <xf numFmtId="3" fontId="46" fillId="0" borderId="0" xfId="132" applyNumberFormat="1" applyFont="1" applyAlignment="1">
      <alignment horizontal="center" vertical="center"/>
    </xf>
    <xf numFmtId="0" fontId="46" fillId="0" borderId="0" xfId="132" applyFont="1" applyAlignment="1">
      <alignment horizontal="center"/>
    </xf>
    <xf numFmtId="0" fontId="31" fillId="0" borderId="11" xfId="132" applyFont="1" applyBorder="1" applyAlignment="1">
      <alignment horizontal="center" wrapText="1"/>
    </xf>
    <xf numFmtId="0" fontId="31" fillId="0" borderId="0" xfId="132" applyFont="1" applyAlignment="1">
      <alignment horizontal="justify" vertical="center" wrapText="1"/>
    </xf>
    <xf numFmtId="0" fontId="31" fillId="0" borderId="0" xfId="132" applyFont="1" applyAlignment="1">
      <alignment horizontal="right" wrapText="1"/>
    </xf>
    <xf numFmtId="0" fontId="21" fillId="0" borderId="0" xfId="132" applyFont="1" applyAlignment="1">
      <alignment horizontal="right" wrapText="1"/>
    </xf>
    <xf numFmtId="184" fontId="31" fillId="0" borderId="11" xfId="132" applyNumberFormat="1" applyFont="1" applyBorder="1" applyAlignment="1">
      <alignment vertical="center"/>
    </xf>
    <xf numFmtId="0" fontId="56" fillId="0" borderId="0" xfId="132" applyFont="1" applyAlignment="1">
      <alignment vertical="center"/>
    </xf>
    <xf numFmtId="3" fontId="56" fillId="0" borderId="0" xfId="132" applyNumberFormat="1" applyFont="1" applyAlignment="1">
      <alignment vertical="center"/>
    </xf>
    <xf numFmtId="184" fontId="21" fillId="0" borderId="0" xfId="132" applyNumberFormat="1" applyFont="1" applyAlignment="1">
      <alignment horizontal="center" vertical="center"/>
    </xf>
    <xf numFmtId="0" fontId="55" fillId="0" borderId="0" xfId="132" applyFont="1" applyAlignment="1">
      <alignment vertical="center"/>
    </xf>
    <xf numFmtId="3" fontId="55" fillId="0" borderId="0" xfId="132" applyNumberFormat="1" applyFont="1" applyAlignment="1">
      <alignment vertical="center"/>
    </xf>
    <xf numFmtId="0" fontId="21" fillId="0" borderId="0" xfId="132" applyFont="1" applyAlignment="1">
      <alignment wrapText="1"/>
    </xf>
    <xf numFmtId="3" fontId="21" fillId="0" borderId="0" xfId="132" applyNumberFormat="1" applyFont="1" applyAlignment="1">
      <alignment vertical="center"/>
    </xf>
    <xf numFmtId="0" fontId="21" fillId="0" borderId="11" xfId="132" applyFont="1" applyBorder="1" applyAlignment="1">
      <alignment vertical="top" wrapText="1"/>
    </xf>
    <xf numFmtId="184" fontId="21" fillId="0" borderId="11" xfId="132" applyNumberFormat="1" applyFont="1" applyBorder="1" applyAlignment="1">
      <alignment horizontal="center" vertical="center"/>
    </xf>
    <xf numFmtId="0" fontId="21" fillId="0" borderId="0" xfId="132" applyFont="1" applyAlignment="1">
      <alignment vertical="top" wrapText="1"/>
    </xf>
    <xf numFmtId="0" fontId="21" fillId="0" borderId="0" xfId="133" applyFont="1"/>
    <xf numFmtId="0" fontId="31" fillId="0" borderId="0" xfId="132" applyFont="1" applyAlignment="1">
      <alignment wrapText="1"/>
    </xf>
    <xf numFmtId="184" fontId="31" fillId="0" borderId="11" xfId="132" applyNumberFormat="1" applyFont="1" applyBorder="1" applyAlignment="1">
      <alignment horizontal="center" vertical="center"/>
    </xf>
    <xf numFmtId="0" fontId="31" fillId="0" borderId="8" xfId="132" applyFont="1" applyBorder="1" applyAlignment="1">
      <alignment vertical="center" wrapText="1"/>
    </xf>
    <xf numFmtId="0" fontId="31" fillId="0" borderId="8" xfId="132" applyFont="1" applyBorder="1" applyAlignment="1">
      <alignment horizontal="right" vertical="center" wrapText="1"/>
    </xf>
    <xf numFmtId="184" fontId="31" fillId="0" borderId="8" xfId="132" applyNumberFormat="1" applyFont="1" applyBorder="1" applyAlignment="1">
      <alignment vertical="center"/>
    </xf>
    <xf numFmtId="0" fontId="42" fillId="0" borderId="0" xfId="133" applyFont="1" applyAlignment="1">
      <alignment horizontal="left" vertical="center" wrapText="1"/>
    </xf>
    <xf numFmtId="0" fontId="43" fillId="0" borderId="0" xfId="133" applyFont="1" applyAlignment="1">
      <alignment horizontal="right" vertical="center" wrapText="1"/>
    </xf>
    <xf numFmtId="3" fontId="43" fillId="0" borderId="0" xfId="133" applyNumberFormat="1" applyFont="1" applyAlignment="1">
      <alignment horizontal="right" vertical="center" wrapText="1"/>
    </xf>
    <xf numFmtId="0" fontId="42" fillId="0" borderId="0" xfId="133" applyFont="1" applyAlignment="1">
      <alignment horizontal="right" vertical="center" wrapText="1"/>
    </xf>
    <xf numFmtId="0" fontId="42" fillId="0" borderId="0" xfId="133" applyFont="1" applyAlignment="1">
      <alignment horizontal="left" vertical="top" wrapText="1" indent="1"/>
    </xf>
    <xf numFmtId="0" fontId="43" fillId="0" borderId="0" xfId="133" applyFont="1" applyAlignment="1">
      <alignment horizontal="center" wrapText="1"/>
    </xf>
    <xf numFmtId="3" fontId="43" fillId="0" borderId="0" xfId="133" applyNumberFormat="1" applyFont="1" applyAlignment="1">
      <alignment horizontal="center" wrapText="1"/>
    </xf>
    <xf numFmtId="0" fontId="42" fillId="0" borderId="0" xfId="133" applyFont="1" applyAlignment="1">
      <alignment horizontal="center" wrapText="1"/>
    </xf>
    <xf numFmtId="0" fontId="40" fillId="0" borderId="0" xfId="133" applyFont="1" applyAlignment="1">
      <alignment horizontal="center"/>
    </xf>
    <xf numFmtId="14" fontId="31" fillId="0" borderId="0" xfId="121" applyNumberFormat="1" applyFont="1" applyAlignment="1">
      <alignment horizontal="right" wrapText="1"/>
    </xf>
    <xf numFmtId="0" fontId="60" fillId="0" borderId="0" xfId="127" applyFont="1" applyAlignment="1">
      <alignment horizontal="left" wrapText="1"/>
    </xf>
    <xf numFmtId="0" fontId="40" fillId="0" borderId="0" xfId="133" applyFont="1" applyAlignment="1">
      <alignment horizontal="right" wrapText="1"/>
    </xf>
    <xf numFmtId="0" fontId="40" fillId="0" borderId="0" xfId="134" applyFont="1" applyAlignment="1">
      <alignment horizontal="right" wrapText="1"/>
    </xf>
    <xf numFmtId="0" fontId="31" fillId="0" borderId="0" xfId="132" applyFont="1" applyAlignment="1">
      <alignment horizontal="center" wrapText="1"/>
    </xf>
    <xf numFmtId="164" fontId="21" fillId="0" borderId="0" xfId="124" applyFont="1" applyAlignment="1">
      <alignment horizontal="right" vertical="center"/>
    </xf>
    <xf numFmtId="182" fontId="21" fillId="0" borderId="0" xfId="124" applyNumberFormat="1" applyFont="1" applyAlignment="1">
      <alignment horizontal="right" vertical="center"/>
    </xf>
    <xf numFmtId="0" fontId="31" fillId="0" borderId="11" xfId="0" applyFont="1" applyBorder="1" applyAlignment="1">
      <alignment horizontal="left" wrapText="1"/>
    </xf>
    <xf numFmtId="0" fontId="31" fillId="0" borderId="11" xfId="132" applyFont="1" applyBorder="1" applyAlignment="1">
      <alignment horizontal="left" wrapText="1"/>
    </xf>
    <xf numFmtId="0" fontId="31" fillId="0" borderId="11" xfId="132" applyFont="1" applyBorder="1" applyAlignment="1">
      <alignment horizontal="left"/>
    </xf>
    <xf numFmtId="0" fontId="40" fillId="0" borderId="11" xfId="70" applyFont="1" applyBorder="1" applyAlignment="1">
      <alignment horizontal="center"/>
    </xf>
    <xf numFmtId="0" fontId="31" fillId="0" borderId="8" xfId="0" applyFont="1" applyBorder="1" applyAlignment="1">
      <alignment horizontal="left"/>
    </xf>
    <xf numFmtId="0" fontId="40" fillId="0" borderId="11" xfId="70" applyFont="1" applyBorder="1" applyAlignment="1">
      <alignment horizontal="center" wrapText="1"/>
    </xf>
  </cellXfs>
  <cellStyles count="135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3" xfId="129" xr:uid="{00000000-0005-0000-0000-000055000000}"/>
    <cellStyle name="Normal 8" xfId="132" xr:uid="{B2E910FF-6A11-47E5-AC88-8D6CBC42B04F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4%20SPK%20HAZ&#304;RAN\Condensed%20Rapor_30.06.2024.xlsx" TargetMode="External"/><Relationship Id="rId1" Type="http://schemas.openxmlformats.org/officeDocument/2006/relationships/externalLinkPath" Target="/Muhasebe_ve_Finansman/Muhasebe/VTU1/2024%20SPK%20HAZ&#304;RAN/Condensed%20Rapor_30.06.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HAZ&#304;RAN\Finansal%20Sonu&#231;%20Duyurusu\Mali%20Tablolar\30%20Haziran%202022%20Mali%20Tablolar.xlsx" TargetMode="External"/><Relationship Id="rId1" Type="http://schemas.openxmlformats.org/officeDocument/2006/relationships/externalLinkPath" Target="/Muhasebe_ve_Finansman/Muhasebe/VTU1/2022%20SPK%20HAZ&#304;RAN/Finansal%20Sonu&#231;%20Duyurusu/Mali%20Tablolar/30%20Haziran%202022%20Mali%20Tablolar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4%20SPK%20HAZ&#304;RAN\Finansal%20Sonu&#231;%20Duyurusu\Mali%20Tablolar\30%20June%202024%20Financial%20Statements.xlsx" TargetMode="External"/><Relationship Id="rId1" Type="http://schemas.openxmlformats.org/officeDocument/2006/relationships/externalLinkPath" Target="30%20June%202024%20Financial%20Statements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HAZ&#304;RAN\RAPOR%20DOSYALARI\JUN_22_SPK.xlsx" TargetMode="External"/><Relationship Id="rId1" Type="http://schemas.openxmlformats.org/officeDocument/2006/relationships/externalLinkPath" Target="/Muhasebe_ve_Finansman/Muhasebe/VTU1/2022%20SPK%20HAZ&#304;RAN/RAPOR%20DOSYALARI/JUN_22_SPK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ilesrv1\Departman$\Muhasebe_ve_Finansman\Muhasebe\VTU1\2024%20SPK%20MART\Condensed%20Rapor_31.03.2024.xlsx" TargetMode="External"/><Relationship Id="rId1" Type="http://schemas.openxmlformats.org/officeDocument/2006/relationships/externalLinkPath" Target="/Muhasebe_ve_Finansman/Muhasebe/VTU1/2024%20SPK%20MART/Condensed%20Rapor_31.03.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tro"/>
      <sheetName val="Bilanço A"/>
      <sheetName val="Bilanço P"/>
      <sheetName val="Gelir Tablosu"/>
      <sheetName val="ÖKD"/>
      <sheetName val="NA"/>
      <sheetName val="1"/>
      <sheetName val="Covenant &amp; EBITDA - Jun'24"/>
      <sheetName val="VAFÖK-RO"/>
      <sheetName val="2"/>
      <sheetName val="5"/>
      <sheetName val="6"/>
      <sheetName val="7"/>
      <sheetName val="7.1"/>
      <sheetName val="7.2"/>
      <sheetName val="7.3"/>
      <sheetName val="8"/>
      <sheetName val="9"/>
      <sheetName val="10"/>
      <sheetName val="11"/>
      <sheetName val="12"/>
      <sheetName val="12.1"/>
      <sheetName val="14"/>
      <sheetName val="15"/>
      <sheetName val="16"/>
      <sheetName val="17"/>
      <sheetName val="18-19"/>
      <sheetName val="18-19 Mart Revize"/>
      <sheetName val="20"/>
      <sheetName val="21"/>
      <sheetName val="FMC Check"/>
      <sheetName val="22"/>
      <sheetName val="23"/>
      <sheetName val="24"/>
    </sheetNames>
    <sheetDataSet>
      <sheetData sheetId="0"/>
      <sheetData sheetId="1">
        <row r="10">
          <cell r="N10">
            <v>136598668</v>
          </cell>
          <cell r="O10">
            <v>128377716</v>
          </cell>
        </row>
        <row r="16">
          <cell r="N16">
            <v>17854870</v>
          </cell>
          <cell r="O16">
            <v>18990283</v>
          </cell>
        </row>
        <row r="19">
          <cell r="N19">
            <v>40263923</v>
          </cell>
          <cell r="O19">
            <v>31505217</v>
          </cell>
        </row>
        <row r="20">
          <cell r="N20">
            <v>14336751</v>
          </cell>
          <cell r="O20">
            <v>25361080</v>
          </cell>
        </row>
        <row r="22">
          <cell r="N22">
            <v>1771611</v>
          </cell>
          <cell r="O22">
            <v>1489549</v>
          </cell>
        </row>
        <row r="23">
          <cell r="N23">
            <v>470086</v>
          </cell>
          <cell r="O23">
            <v>253495</v>
          </cell>
        </row>
        <row r="24">
          <cell r="N24">
            <v>691806</v>
          </cell>
          <cell r="O24">
            <v>1412846</v>
          </cell>
        </row>
        <row r="25">
          <cell r="N25">
            <v>51133871</v>
          </cell>
          <cell r="O25">
            <v>36612578</v>
          </cell>
        </row>
        <row r="26">
          <cell r="N26">
            <v>3009531</v>
          </cell>
          <cell r="O26">
            <v>2398950</v>
          </cell>
        </row>
        <row r="27">
          <cell r="N27">
            <v>7066219</v>
          </cell>
          <cell r="O27">
            <v>10315861</v>
          </cell>
        </row>
        <row r="28">
          <cell r="N28">
            <v>0</v>
          </cell>
          <cell r="O28">
            <v>0</v>
          </cell>
        </row>
        <row r="29">
          <cell r="N29">
            <v>0</v>
          </cell>
          <cell r="O29">
            <v>37857</v>
          </cell>
        </row>
        <row r="31">
          <cell r="N31">
            <v>141840296</v>
          </cell>
          <cell r="O31">
            <v>142306003</v>
          </cell>
        </row>
        <row r="37">
          <cell r="N37">
            <v>567424</v>
          </cell>
          <cell r="O37">
            <v>434108</v>
          </cell>
        </row>
        <row r="39">
          <cell r="N39">
            <v>701</v>
          </cell>
          <cell r="O39">
            <v>20820</v>
          </cell>
        </row>
        <row r="41">
          <cell r="N41">
            <v>12390575</v>
          </cell>
          <cell r="O41">
            <v>12318327</v>
          </cell>
        </row>
        <row r="42">
          <cell r="N42">
            <v>76155113</v>
          </cell>
          <cell r="O42">
            <v>71345262</v>
          </cell>
        </row>
        <row r="44">
          <cell r="N44">
            <v>17643618</v>
          </cell>
          <cell r="O44">
            <v>22401227</v>
          </cell>
        </row>
        <row r="45">
          <cell r="N45">
            <v>882784</v>
          </cell>
          <cell r="O45">
            <v>1021653</v>
          </cell>
        </row>
        <row r="46">
          <cell r="N46">
            <v>1328067</v>
          </cell>
          <cell r="O46">
            <v>1216913</v>
          </cell>
        </row>
        <row r="47">
          <cell r="N47">
            <v>15233244</v>
          </cell>
          <cell r="O47">
            <v>16715172</v>
          </cell>
        </row>
        <row r="48">
          <cell r="N48">
            <v>17075255</v>
          </cell>
          <cell r="O48">
            <v>16232221</v>
          </cell>
        </row>
        <row r="49">
          <cell r="N49">
            <v>230227</v>
          </cell>
          <cell r="O49">
            <v>156464</v>
          </cell>
        </row>
        <row r="50">
          <cell r="N50">
            <v>333288</v>
          </cell>
          <cell r="O50">
            <v>443836</v>
          </cell>
        </row>
        <row r="52">
          <cell r="N52">
            <v>278438964</v>
          </cell>
          <cell r="O52">
            <v>270683719</v>
          </cell>
        </row>
      </sheetData>
      <sheetData sheetId="2">
        <row r="13">
          <cell r="L13">
            <v>115931558</v>
          </cell>
          <cell r="M13">
            <v>117417927</v>
          </cell>
        </row>
        <row r="19">
          <cell r="L19">
            <v>19641365</v>
          </cell>
          <cell r="M19">
            <v>24502275</v>
          </cell>
        </row>
        <row r="21">
          <cell r="L21">
            <v>18738598</v>
          </cell>
          <cell r="M21">
            <v>17645216</v>
          </cell>
        </row>
        <row r="22">
          <cell r="L22">
            <v>1123660</v>
          </cell>
        </row>
        <row r="23">
          <cell r="L23">
            <v>174968</v>
          </cell>
          <cell r="M23">
            <v>217322</v>
          </cell>
        </row>
        <row r="24">
          <cell r="L24">
            <v>6741333</v>
          </cell>
        </row>
        <row r="26">
          <cell r="L26">
            <v>8885802</v>
          </cell>
          <cell r="M26">
            <v>12285393</v>
          </cell>
        </row>
        <row r="27">
          <cell r="L27">
            <v>49355603</v>
          </cell>
          <cell r="M27">
            <v>53281611</v>
          </cell>
        </row>
        <row r="29">
          <cell r="L29">
            <v>4055</v>
          </cell>
          <cell r="M29">
            <v>780363</v>
          </cell>
        </row>
        <row r="30">
          <cell r="L30">
            <v>1622264</v>
          </cell>
          <cell r="M30">
            <v>1251808</v>
          </cell>
        </row>
        <row r="31">
          <cell r="L31">
            <v>4040902</v>
          </cell>
          <cell r="M31">
            <v>730192</v>
          </cell>
        </row>
        <row r="33">
          <cell r="L33">
            <v>1504939</v>
          </cell>
          <cell r="M33">
            <v>1588836</v>
          </cell>
        </row>
        <row r="34">
          <cell r="L34">
            <v>3851578</v>
          </cell>
          <cell r="M34">
            <v>5042844</v>
          </cell>
        </row>
        <row r="35">
          <cell r="L35">
            <v>97337</v>
          </cell>
          <cell r="M35">
            <v>92067</v>
          </cell>
        </row>
        <row r="36">
          <cell r="L36">
            <v>149154</v>
          </cell>
          <cell r="M36">
            <v>0</v>
          </cell>
        </row>
        <row r="40">
          <cell r="L40">
            <v>75174560</v>
          </cell>
          <cell r="M40">
            <v>62199829</v>
          </cell>
        </row>
        <row r="46">
          <cell r="L46">
            <v>45848512</v>
          </cell>
          <cell r="M46">
            <v>37970292</v>
          </cell>
        </row>
        <row r="47">
          <cell r="L47">
            <v>15472924</v>
          </cell>
        </row>
        <row r="48">
          <cell r="L48">
            <v>953051</v>
          </cell>
          <cell r="M48">
            <v>860844</v>
          </cell>
        </row>
        <row r="49">
          <cell r="L49">
            <v>4867742</v>
          </cell>
          <cell r="M49">
            <v>13297092</v>
          </cell>
        </row>
        <row r="52">
          <cell r="L52">
            <v>3071216</v>
          </cell>
          <cell r="M52">
            <v>2298923</v>
          </cell>
        </row>
        <row r="53">
          <cell r="L53">
            <v>1615706</v>
          </cell>
          <cell r="M53">
            <v>1715034</v>
          </cell>
        </row>
        <row r="54">
          <cell r="L54">
            <v>2035634</v>
          </cell>
          <cell r="M54">
            <v>4688907</v>
          </cell>
        </row>
        <row r="56">
          <cell r="L56">
            <v>1170835</v>
          </cell>
          <cell r="M56">
            <v>1165178</v>
          </cell>
        </row>
        <row r="57">
          <cell r="L57">
            <v>138940</v>
          </cell>
          <cell r="M57">
            <v>203559</v>
          </cell>
        </row>
        <row r="60">
          <cell r="L60">
            <v>87332846</v>
          </cell>
          <cell r="M60">
            <v>91065963</v>
          </cell>
        </row>
        <row r="65">
          <cell r="L65">
            <v>350910</v>
          </cell>
          <cell r="M65">
            <v>350910</v>
          </cell>
        </row>
        <row r="66">
          <cell r="L66">
            <v>7347525</v>
          </cell>
          <cell r="M66">
            <v>7347525</v>
          </cell>
        </row>
        <row r="67">
          <cell r="L67">
            <v>8</v>
          </cell>
          <cell r="M67">
            <v>8</v>
          </cell>
        </row>
        <row r="70">
          <cell r="L70">
            <v>-2203500</v>
          </cell>
          <cell r="M70">
            <v>-1666049</v>
          </cell>
        </row>
        <row r="74">
          <cell r="L74">
            <v>226325</v>
          </cell>
          <cell r="M74">
            <v>140671</v>
          </cell>
        </row>
        <row r="75">
          <cell r="L75">
            <v>-4599717</v>
          </cell>
          <cell r="M75">
            <v>-770366</v>
          </cell>
        </row>
        <row r="76">
          <cell r="L76">
            <v>-22516872</v>
          </cell>
          <cell r="M76">
            <v>-23326037</v>
          </cell>
        </row>
        <row r="77">
          <cell r="L77">
            <v>8932000</v>
          </cell>
          <cell r="M77">
            <v>7337457</v>
          </cell>
        </row>
        <row r="78">
          <cell r="L78">
            <v>84093439</v>
          </cell>
          <cell r="M78">
            <v>40462255</v>
          </cell>
        </row>
        <row r="79">
          <cell r="L79">
            <v>15702728</v>
          </cell>
          <cell r="M79">
            <v>61189589</v>
          </cell>
        </row>
        <row r="81">
          <cell r="L81">
            <v>278438964</v>
          </cell>
          <cell r="M81">
            <v>270683719</v>
          </cell>
        </row>
      </sheetData>
      <sheetData sheetId="3">
        <row r="10">
          <cell r="N10">
            <v>241404349</v>
          </cell>
          <cell r="O10">
            <v>106778529</v>
          </cell>
          <cell r="P10">
            <v>253193541</v>
          </cell>
          <cell r="Q10">
            <v>130017880</v>
          </cell>
        </row>
        <row r="11">
          <cell r="N11">
            <v>-216765012</v>
          </cell>
          <cell r="O11">
            <v>-96466132</v>
          </cell>
          <cell r="P11">
            <v>-219854622</v>
          </cell>
          <cell r="Q11">
            <v>-111900638</v>
          </cell>
        </row>
        <row r="12">
          <cell r="N12">
            <v>24639337</v>
          </cell>
        </row>
        <row r="13">
          <cell r="N13">
            <v>-4126938</v>
          </cell>
          <cell r="O13">
            <v>-2034719</v>
          </cell>
          <cell r="P13">
            <v>-3994100</v>
          </cell>
          <cell r="Q13">
            <v>-2506482</v>
          </cell>
        </row>
        <row r="14">
          <cell r="N14">
            <v>-3871421</v>
          </cell>
          <cell r="O14">
            <v>-1756028</v>
          </cell>
          <cell r="P14">
            <v>-3478725</v>
          </cell>
          <cell r="Q14">
            <v>-1845076</v>
          </cell>
        </row>
        <row r="15">
          <cell r="N15">
            <v>-3067785</v>
          </cell>
          <cell r="O15">
            <v>-1605367</v>
          </cell>
          <cell r="P15">
            <v>-3671948</v>
          </cell>
          <cell r="Q15">
            <v>-2138852</v>
          </cell>
        </row>
        <row r="16">
          <cell r="N16">
            <v>5912943</v>
          </cell>
          <cell r="O16">
            <v>1927402</v>
          </cell>
          <cell r="P16">
            <v>11897369</v>
          </cell>
          <cell r="Q16">
            <v>9804767</v>
          </cell>
        </row>
        <row r="17">
          <cell r="N17">
            <v>-5817389</v>
          </cell>
          <cell r="O17">
            <v>-2811225</v>
          </cell>
          <cell r="P17">
            <v>-5931875</v>
          </cell>
          <cell r="Q17">
            <v>-3970396</v>
          </cell>
        </row>
        <row r="18">
          <cell r="N18">
            <v>13668747</v>
          </cell>
        </row>
        <row r="19">
          <cell r="N19">
            <v>1075976</v>
          </cell>
          <cell r="O19">
            <v>327737</v>
          </cell>
          <cell r="P19">
            <v>257</v>
          </cell>
          <cell r="Q19">
            <v>175</v>
          </cell>
        </row>
        <row r="20">
          <cell r="N20">
            <v>-5009</v>
          </cell>
          <cell r="O20">
            <v>-5009</v>
          </cell>
          <cell r="P20">
            <v>-2955</v>
          </cell>
          <cell r="Q20">
            <v>0</v>
          </cell>
        </row>
        <row r="21">
          <cell r="N21">
            <v>14739714</v>
          </cell>
        </row>
        <row r="22">
          <cell r="N22">
            <v>4764867</v>
          </cell>
          <cell r="O22">
            <v>1957169</v>
          </cell>
          <cell r="P22">
            <v>9257887</v>
          </cell>
          <cell r="Q22">
            <v>6145850</v>
          </cell>
        </row>
        <row r="23">
          <cell r="N23">
            <v>-14535718</v>
          </cell>
          <cell r="O23">
            <v>-7261322</v>
          </cell>
          <cell r="P23">
            <v>-19459091</v>
          </cell>
          <cell r="Q23">
            <v>-13916402</v>
          </cell>
        </row>
        <row r="24">
          <cell r="N24">
            <v>10567814</v>
          </cell>
          <cell r="O24">
            <v>5765242</v>
          </cell>
          <cell r="P24">
            <v>6782393</v>
          </cell>
          <cell r="Q24">
            <v>3937141</v>
          </cell>
        </row>
        <row r="25">
          <cell r="N25">
            <v>15536677</v>
          </cell>
        </row>
        <row r="27">
          <cell r="N27">
            <v>-263447</v>
          </cell>
          <cell r="O27">
            <v>-153867</v>
          </cell>
          <cell r="P27">
            <v>-3376389</v>
          </cell>
          <cell r="Q27">
            <v>-14453</v>
          </cell>
        </row>
        <row r="28">
          <cell r="N28">
            <v>429498</v>
          </cell>
          <cell r="O28">
            <v>1313104</v>
          </cell>
          <cell r="P28">
            <v>-1964707</v>
          </cell>
          <cell r="Q28">
            <v>-3057935</v>
          </cell>
        </row>
        <row r="29">
          <cell r="N29">
            <v>15702728</v>
          </cell>
        </row>
        <row r="39">
          <cell r="N39">
            <v>-716601</v>
          </cell>
          <cell r="O39">
            <v>-281585</v>
          </cell>
          <cell r="P39">
            <v>240709</v>
          </cell>
          <cell r="Q39">
            <v>-212</v>
          </cell>
        </row>
        <row r="43">
          <cell r="N43">
            <v>179150</v>
          </cell>
          <cell r="O43">
            <v>70398</v>
          </cell>
          <cell r="P43">
            <v>-48143</v>
          </cell>
          <cell r="Q43">
            <v>42</v>
          </cell>
        </row>
        <row r="48">
          <cell r="N48">
            <v>90162</v>
          </cell>
          <cell r="O48">
            <v>90162</v>
          </cell>
          <cell r="P48">
            <v>-13873.61745</v>
          </cell>
          <cell r="Q48">
            <v>66682.382549999995</v>
          </cell>
        </row>
        <row r="50">
          <cell r="N50">
            <v>1078887</v>
          </cell>
          <cell r="O50">
            <v>2497897</v>
          </cell>
          <cell r="P50">
            <v>-14218208</v>
          </cell>
          <cell r="Q50">
            <v>-14170819</v>
          </cell>
        </row>
        <row r="51">
          <cell r="N51">
            <v>-3829351</v>
          </cell>
          <cell r="O51">
            <v>-1863559</v>
          </cell>
          <cell r="P51">
            <v>3759619</v>
          </cell>
          <cell r="Q51">
            <v>5753818</v>
          </cell>
        </row>
        <row r="57">
          <cell r="N57">
            <v>-4508</v>
          </cell>
          <cell r="O57">
            <v>-4508</v>
          </cell>
          <cell r="P57">
            <v>694</v>
          </cell>
          <cell r="Q57">
            <v>-3334</v>
          </cell>
        </row>
        <row r="58">
          <cell r="N58">
            <v>-269721.75</v>
          </cell>
          <cell r="O58">
            <v>-658955.75</v>
          </cell>
          <cell r="P58">
            <v>3554552</v>
          </cell>
          <cell r="Q58">
            <v>3544144</v>
          </cell>
        </row>
        <row r="60">
          <cell r="N60">
            <v>-3471982.75</v>
          </cell>
        </row>
        <row r="62">
          <cell r="N62">
            <v>12230745.25</v>
          </cell>
        </row>
      </sheetData>
      <sheetData sheetId="4">
        <row r="17">
          <cell r="C17">
            <v>350910</v>
          </cell>
          <cell r="D17">
            <v>7347525</v>
          </cell>
          <cell r="E17">
            <v>8</v>
          </cell>
          <cell r="F17">
            <v>-1770275</v>
          </cell>
          <cell r="G17">
            <v>124866</v>
          </cell>
          <cell r="H17">
            <v>-12451543</v>
          </cell>
          <cell r="I17">
            <v>55552</v>
          </cell>
          <cell r="J17">
            <v>6691055</v>
          </cell>
          <cell r="K17">
            <v>28854471</v>
          </cell>
          <cell r="L17">
            <v>34588924</v>
          </cell>
          <cell r="M17">
            <v>63791493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19397035</v>
          </cell>
          <cell r="M18">
            <v>19397035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192566</v>
          </cell>
          <cell r="G19">
            <v>-13180</v>
          </cell>
          <cell r="H19">
            <v>-10663656</v>
          </cell>
          <cell r="I19">
            <v>3759619</v>
          </cell>
          <cell r="J19">
            <v>0</v>
          </cell>
          <cell r="K19">
            <v>0</v>
          </cell>
          <cell r="L19">
            <v>0</v>
          </cell>
          <cell r="M19">
            <v>-6724651</v>
          </cell>
        </row>
        <row r="21">
          <cell r="M21">
            <v>12672384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34588924</v>
          </cell>
          <cell r="L22">
            <v>-34588924</v>
          </cell>
          <cell r="M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910166</v>
          </cell>
          <cell r="K23">
            <v>-10043873</v>
          </cell>
          <cell r="L23">
            <v>0</v>
          </cell>
          <cell r="M23">
            <v>-9133707</v>
          </cell>
        </row>
        <row r="25">
          <cell r="M25">
            <v>67330170</v>
          </cell>
        </row>
        <row r="32">
          <cell r="C32">
            <v>350910</v>
          </cell>
          <cell r="D32">
            <v>7347525</v>
          </cell>
          <cell r="E32">
            <v>8</v>
          </cell>
          <cell r="F32">
            <v>-1666049</v>
          </cell>
          <cell r="G32">
            <v>140671</v>
          </cell>
          <cell r="H32">
            <v>-23326037</v>
          </cell>
          <cell r="I32">
            <v>-770366</v>
          </cell>
          <cell r="J32">
            <v>7337457</v>
          </cell>
          <cell r="K32">
            <v>40462255</v>
          </cell>
          <cell r="L32">
            <v>61189589</v>
          </cell>
          <cell r="M32">
            <v>91065963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15702728</v>
          </cell>
          <cell r="M33">
            <v>15702728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-537451</v>
          </cell>
          <cell r="G34">
            <v>85654</v>
          </cell>
          <cell r="H34">
            <v>809165</v>
          </cell>
          <cell r="I34">
            <v>-3829351</v>
          </cell>
          <cell r="J34">
            <v>0</v>
          </cell>
          <cell r="K34">
            <v>0</v>
          </cell>
          <cell r="L34">
            <v>0</v>
          </cell>
          <cell r="M34">
            <v>-3471983</v>
          </cell>
        </row>
        <row r="36">
          <cell r="M36">
            <v>12230745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61189589</v>
          </cell>
          <cell r="L37">
            <v>-61189589</v>
          </cell>
          <cell r="M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1594543</v>
          </cell>
          <cell r="K38">
            <v>-17558405</v>
          </cell>
          <cell r="L38">
            <v>0</v>
          </cell>
          <cell r="M38">
            <v>-15963862</v>
          </cell>
        </row>
        <row r="40">
          <cell r="C40">
            <v>350910</v>
          </cell>
          <cell r="D40">
            <v>7347525</v>
          </cell>
          <cell r="E40">
            <v>8</v>
          </cell>
          <cell r="F40">
            <v>-2203500</v>
          </cell>
          <cell r="G40">
            <v>226325</v>
          </cell>
          <cell r="H40">
            <v>-22516872</v>
          </cell>
          <cell r="I40">
            <v>-4599717</v>
          </cell>
          <cell r="J40">
            <v>8932000</v>
          </cell>
          <cell r="K40">
            <v>84093439</v>
          </cell>
          <cell r="L40">
            <v>15702728</v>
          </cell>
          <cell r="M40">
            <v>87332846</v>
          </cell>
        </row>
      </sheetData>
      <sheetData sheetId="5">
        <row r="5">
          <cell r="D5">
            <v>3724924</v>
          </cell>
          <cell r="E5">
            <v>37197328</v>
          </cell>
        </row>
        <row r="11">
          <cell r="D11">
            <v>4429333</v>
          </cell>
          <cell r="E11">
            <v>4375797</v>
          </cell>
        </row>
        <row r="12">
          <cell r="D12">
            <v>507186</v>
          </cell>
          <cell r="E12">
            <v>-26408</v>
          </cell>
        </row>
        <row r="13">
          <cell r="D13">
            <v>-884595</v>
          </cell>
          <cell r="E13">
            <v>1821634</v>
          </cell>
        </row>
        <row r="14">
          <cell r="D14">
            <v>86641</v>
          </cell>
          <cell r="E14">
            <v>41297</v>
          </cell>
        </row>
        <row r="15">
          <cell r="D15">
            <v>1255317</v>
          </cell>
          <cell r="E15">
            <v>1822357</v>
          </cell>
        </row>
        <row r="16">
          <cell r="D16">
            <v>181340</v>
          </cell>
          <cell r="E16">
            <v>234692</v>
          </cell>
        </row>
        <row r="18">
          <cell r="D18">
            <v>-1315020</v>
          </cell>
          <cell r="E18">
            <v>-1638831</v>
          </cell>
        </row>
        <row r="19">
          <cell r="D19">
            <v>4993786</v>
          </cell>
          <cell r="E19">
            <v>3367847</v>
          </cell>
        </row>
        <row r="20">
          <cell r="D20">
            <v>-166051</v>
          </cell>
          <cell r="E20">
            <v>5341096</v>
          </cell>
        </row>
        <row r="21">
          <cell r="D21">
            <v>-3250711</v>
          </cell>
          <cell r="E21">
            <v>-1822487</v>
          </cell>
        </row>
        <row r="22">
          <cell r="D22">
            <v>4622393</v>
          </cell>
          <cell r="E22">
            <v>2725839</v>
          </cell>
        </row>
        <row r="23">
          <cell r="D23">
            <v>0</v>
          </cell>
          <cell r="E23">
            <v>2450</v>
          </cell>
        </row>
        <row r="24">
          <cell r="D24">
            <v>2251670</v>
          </cell>
          <cell r="E24">
            <v>-696303</v>
          </cell>
        </row>
        <row r="25">
          <cell r="D25">
            <v>6494303</v>
          </cell>
          <cell r="E25">
            <v>8804175</v>
          </cell>
        </row>
        <row r="26">
          <cell r="D26">
            <v>-15438936</v>
          </cell>
          <cell r="E26">
            <v>-6940943</v>
          </cell>
        </row>
        <row r="30">
          <cell r="D30">
            <v>-12860764</v>
          </cell>
          <cell r="E30">
            <v>4330681</v>
          </cell>
        </row>
        <row r="31">
          <cell r="D31">
            <v>2436803</v>
          </cell>
          <cell r="E31">
            <v>1350405</v>
          </cell>
        </row>
        <row r="32">
          <cell r="D32">
            <v>-15028362</v>
          </cell>
          <cell r="E32">
            <v>-6549541</v>
          </cell>
        </row>
        <row r="33">
          <cell r="D33">
            <v>-557745</v>
          </cell>
          <cell r="E33">
            <v>-860133</v>
          </cell>
        </row>
        <row r="34">
          <cell r="D34">
            <v>-7418780</v>
          </cell>
          <cell r="E34">
            <v>9716281</v>
          </cell>
        </row>
        <row r="35">
          <cell r="D35">
            <v>8041323</v>
          </cell>
          <cell r="E35">
            <v>187982</v>
          </cell>
        </row>
        <row r="36">
          <cell r="D36">
            <v>-334003</v>
          </cell>
          <cell r="E36">
            <v>485687</v>
          </cell>
        </row>
        <row r="40">
          <cell r="D40">
            <v>6608620</v>
          </cell>
          <cell r="E40">
            <v>41139928</v>
          </cell>
        </row>
        <row r="44">
          <cell r="D44">
            <v>-4773454</v>
          </cell>
          <cell r="E44">
            <v>-2518647</v>
          </cell>
        </row>
        <row r="45">
          <cell r="D45">
            <v>3343892</v>
          </cell>
          <cell r="E45">
            <v>1477465</v>
          </cell>
        </row>
        <row r="46">
          <cell r="D46">
            <v>-75022</v>
          </cell>
          <cell r="E46">
            <v>-531771</v>
          </cell>
        </row>
        <row r="47">
          <cell r="D47">
            <v>-1120935</v>
          </cell>
          <cell r="E47">
            <v>-878513</v>
          </cell>
        </row>
        <row r="48">
          <cell r="D48">
            <v>-258177</v>
          </cell>
          <cell r="E48">
            <v>-1491134</v>
          </cell>
        </row>
        <row r="51">
          <cell r="D51">
            <v>-13224009</v>
          </cell>
          <cell r="E51">
            <v>-12300157</v>
          </cell>
        </row>
        <row r="52">
          <cell r="D52">
            <v>100580</v>
          </cell>
          <cell r="E52">
            <v>121705</v>
          </cell>
        </row>
        <row r="53">
          <cell r="D53">
            <v>-13651635</v>
          </cell>
          <cell r="E53">
            <v>-6531806</v>
          </cell>
        </row>
        <row r="54">
          <cell r="D54">
            <v>-1028283</v>
          </cell>
          <cell r="E54">
            <v>-1808789</v>
          </cell>
        </row>
        <row r="55">
          <cell r="D55">
            <v>1429092</v>
          </cell>
          <cell r="E55">
            <v>-4026470</v>
          </cell>
        </row>
        <row r="58">
          <cell r="D58">
            <v>-73763</v>
          </cell>
          <cell r="E58">
            <v>-54797</v>
          </cell>
        </row>
        <row r="62">
          <cell r="D62">
            <v>13036991</v>
          </cell>
          <cell r="E62">
            <v>2627655</v>
          </cell>
        </row>
        <row r="63">
          <cell r="D63">
            <v>51518215</v>
          </cell>
          <cell r="E63">
            <v>24555005</v>
          </cell>
        </row>
        <row r="66">
          <cell r="D66">
            <v>-18654788</v>
          </cell>
          <cell r="E66">
            <v>-11571190</v>
          </cell>
        </row>
        <row r="67">
          <cell r="D67">
            <v>-15963862</v>
          </cell>
          <cell r="E67">
            <v>-9133707</v>
          </cell>
        </row>
        <row r="68">
          <cell r="D68">
            <v>-4975837</v>
          </cell>
          <cell r="E68">
            <v>-2592419</v>
          </cell>
        </row>
        <row r="69">
          <cell r="D69">
            <v>1331052</v>
          </cell>
          <cell r="E69">
            <v>1479997</v>
          </cell>
        </row>
        <row r="70">
          <cell r="D70">
            <v>-217789</v>
          </cell>
          <cell r="E70">
            <v>-110031</v>
          </cell>
        </row>
        <row r="74">
          <cell r="D74">
            <v>3537906</v>
          </cell>
          <cell r="E74">
            <v>27524826</v>
          </cell>
        </row>
        <row r="75">
          <cell r="D75">
            <v>-4683220</v>
          </cell>
          <cell r="E75">
            <v>-4199255</v>
          </cell>
        </row>
        <row r="77">
          <cell r="D77">
            <v>25933</v>
          </cell>
          <cell r="E77">
            <v>322301</v>
          </cell>
        </row>
        <row r="78">
          <cell r="D78">
            <v>-1119381</v>
          </cell>
          <cell r="E78">
            <v>23647872</v>
          </cell>
        </row>
        <row r="79">
          <cell r="D79">
            <v>18951973</v>
          </cell>
          <cell r="E79">
            <v>20778266</v>
          </cell>
        </row>
        <row r="80">
          <cell r="D80">
            <v>17832592</v>
          </cell>
          <cell r="E80">
            <v>44426138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2">
          <cell r="C2" t="str">
            <v>Sınırlı denetimden geçmiş</v>
          </cell>
        </row>
      </sheetData>
      <sheetData sheetId="3">
        <row r="5">
          <cell r="C5">
            <v>918519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918519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sheetDataSet>
      <sheetData sheetId="0"/>
      <sheetData sheetId="1"/>
      <sheetData sheetId="2">
        <row r="2">
          <cell r="D2" t="str">
            <v>Sınırlı denetimden geçmemiş</v>
          </cell>
          <cell r="E2" t="str">
            <v>Sınırlı denetimden geçmiş</v>
          </cell>
          <cell r="F2" t="str">
            <v>Sınırlı denetimden geçmemiş</v>
          </cell>
        </row>
      </sheetData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/>
      <sheetData sheetId="1"/>
      <sheetData sheetId="2">
        <row r="9">
          <cell r="D9">
            <v>10312397</v>
          </cell>
        </row>
        <row r="17">
          <cell r="D17">
            <v>4032460</v>
          </cell>
        </row>
        <row r="22">
          <cell r="C22">
            <v>14739714</v>
          </cell>
        </row>
        <row r="28">
          <cell r="C28">
            <v>15536677</v>
          </cell>
        </row>
        <row r="34">
          <cell r="C34">
            <v>15702728</v>
          </cell>
        </row>
      </sheetData>
      <sheetData sheetId="3">
        <row r="5">
          <cell r="C5">
            <v>15702728</v>
          </cell>
          <cell r="D5">
            <v>5975514</v>
          </cell>
        </row>
        <row r="24">
          <cell r="D24">
            <v>-150150.75</v>
          </cell>
        </row>
        <row r="26">
          <cell r="D26">
            <v>5825363.25</v>
          </cell>
        </row>
      </sheetData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 refreshError="1">
        <row r="9">
          <cell r="D9">
            <v>60730086</v>
          </cell>
        </row>
        <row r="24">
          <cell r="D24">
            <v>0</v>
          </cell>
        </row>
      </sheetData>
      <sheetData sheetId="4">
        <row r="13">
          <cell r="C13">
            <v>13541737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tro"/>
      <sheetName val="Bilanço A"/>
      <sheetName val="Bilanço P"/>
      <sheetName val="Gelir Tablosu"/>
      <sheetName val="ÖKD"/>
      <sheetName val="NA"/>
      <sheetName val="1"/>
      <sheetName val="VAFÖK-RO"/>
      <sheetName val="VAFÖK"/>
      <sheetName val="2"/>
      <sheetName val="5"/>
      <sheetName val="6"/>
      <sheetName val="7"/>
      <sheetName val="7.1"/>
      <sheetName val="7.2"/>
      <sheetName val="7.3"/>
      <sheetName val="8"/>
      <sheetName val="9"/>
      <sheetName val="10"/>
      <sheetName val="11"/>
      <sheetName val="12"/>
      <sheetName val="12.1"/>
      <sheetName val="14"/>
      <sheetName val="15"/>
      <sheetName val="16"/>
      <sheetName val="17"/>
      <sheetName val="18-19"/>
      <sheetName val="20"/>
      <sheetName val="21"/>
      <sheetName val="22"/>
      <sheetName val="FMC Check"/>
      <sheetName val="23"/>
      <sheetName val="24"/>
    </sheetNames>
    <sheetDataSet>
      <sheetData sheetId="0">
        <row r="7">
          <cell r="H7" t="str">
            <v>1 Ocak - 31 Mart 2024</v>
          </cell>
        </row>
      </sheetData>
      <sheetData sheetId="1">
        <row r="10">
          <cell r="N10">
            <v>135947303</v>
          </cell>
        </row>
      </sheetData>
      <sheetData sheetId="2">
        <row r="13">
          <cell r="L13">
            <v>117446584</v>
          </cell>
        </row>
      </sheetData>
      <sheetData sheetId="3">
        <row r="10">
          <cell r="O10">
            <v>124187833</v>
          </cell>
        </row>
      </sheetData>
      <sheetData sheetId="4">
        <row r="17">
          <cell r="C17">
            <v>350910</v>
          </cell>
        </row>
      </sheetData>
      <sheetData sheetId="5">
        <row r="5">
          <cell r="D5">
            <v>10739243</v>
          </cell>
        </row>
        <row r="56">
          <cell r="D56">
            <v>0</v>
          </cell>
          <cell r="E56">
            <v>0</v>
          </cell>
        </row>
        <row r="57">
          <cell r="D57">
            <v>0</v>
          </cell>
          <cell r="E57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71">
          <cell r="C71">
            <v>-101084</v>
          </cell>
        </row>
      </sheetData>
      <sheetData sheetId="28"/>
      <sheetData sheetId="29">
        <row r="21">
          <cell r="D21">
            <v>-133842</v>
          </cell>
        </row>
      </sheetData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42"/>
  <sheetViews>
    <sheetView showGridLines="0" tabSelected="1" view="pageBreakPreview" zoomScaleNormal="100" zoomScaleSheetLayoutView="100" workbookViewId="0">
      <selection sqref="A1:D1"/>
    </sheetView>
  </sheetViews>
  <sheetFormatPr defaultColWidth="9.140625" defaultRowHeight="12"/>
  <cols>
    <col min="1" max="1" width="50" style="84" customWidth="1"/>
    <col min="2" max="2" width="11" style="84" customWidth="1"/>
    <col min="3" max="3" width="21.42578125" style="84" customWidth="1"/>
    <col min="4" max="4" width="20.140625" style="84" customWidth="1"/>
    <col min="5" max="6" width="12.42578125" style="4" bestFit="1" customWidth="1"/>
    <col min="7" max="7" width="5.42578125" style="84" bestFit="1" customWidth="1"/>
    <col min="8" max="8" width="32.42578125" style="84" bestFit="1" customWidth="1"/>
    <col min="9" max="9" width="2.7109375" style="84" bestFit="1" customWidth="1"/>
    <col min="10" max="10" width="14" style="84" bestFit="1" customWidth="1"/>
    <col min="11" max="11" width="12.42578125" style="84" bestFit="1" customWidth="1"/>
    <col min="12" max="16384" width="9.140625" style="84"/>
  </cols>
  <sheetData>
    <row r="1" spans="1:15" ht="23.45" customHeight="1">
      <c r="A1" s="222" t="s">
        <v>175</v>
      </c>
      <c r="B1" s="222"/>
      <c r="C1" s="222"/>
      <c r="D1" s="222"/>
    </row>
    <row r="2" spans="1:15" ht="39" customHeight="1">
      <c r="A2" s="48"/>
      <c r="B2" s="85"/>
      <c r="C2" s="86" t="s">
        <v>190</v>
      </c>
      <c r="D2" s="86" t="s">
        <v>164</v>
      </c>
    </row>
    <row r="3" spans="1:15" ht="22.5">
      <c r="A3" s="126" t="s">
        <v>176</v>
      </c>
      <c r="B3" s="87" t="s">
        <v>59</v>
      </c>
      <c r="C3" s="88">
        <v>45473</v>
      </c>
      <c r="D3" s="88">
        <v>45291</v>
      </c>
    </row>
    <row r="4" spans="1:15" ht="26.25" customHeight="1">
      <c r="A4" s="90" t="s">
        <v>6</v>
      </c>
      <c r="B4" s="120"/>
      <c r="C4" s="121"/>
      <c r="D4" s="121"/>
      <c r="E4" s="4" t="s">
        <v>135</v>
      </c>
      <c r="F4" s="4" t="s">
        <v>135</v>
      </c>
      <c r="G4"/>
      <c r="H4" s="89"/>
      <c r="I4"/>
      <c r="J4"/>
      <c r="K4"/>
      <c r="L4"/>
    </row>
    <row r="5" spans="1:15" ht="21.75" customHeight="1">
      <c r="A5" s="93" t="s">
        <v>1</v>
      </c>
      <c r="B5" s="94"/>
      <c r="C5" s="95">
        <f>SUM(C7:C19)</f>
        <v>136598668</v>
      </c>
      <c r="D5" s="95">
        <f>SUM(D7:D19)</f>
        <v>128377716</v>
      </c>
      <c r="E5" s="4">
        <f>'[1]Bilanço A'!$N$10-C5</f>
        <v>0</v>
      </c>
      <c r="F5" s="4">
        <f>'[1]Bilanço A'!$O$10-D5</f>
        <v>0</v>
      </c>
      <c r="G5"/>
      <c r="H5" s="89"/>
      <c r="I5"/>
      <c r="J5"/>
      <c r="K5"/>
      <c r="L5"/>
    </row>
    <row r="6" spans="1:15" ht="12.75">
      <c r="A6" s="97"/>
      <c r="B6" s="91"/>
      <c r="C6" s="92"/>
      <c r="D6" s="75"/>
      <c r="G6"/>
      <c r="H6" s="89"/>
      <c r="I6"/>
      <c r="J6" s="99"/>
      <c r="K6" s="99"/>
      <c r="L6"/>
      <c r="O6" s="77"/>
    </row>
    <row r="7" spans="1:15" ht="15" customHeight="1">
      <c r="A7" s="97" t="s">
        <v>24</v>
      </c>
      <c r="B7" s="91"/>
      <c r="C7" s="75">
        <f>'[1]Bilanço A'!$N$16</f>
        <v>17854870</v>
      </c>
      <c r="D7" s="75">
        <f>'[1]Bilanço A'!$O$16</f>
        <v>18990283</v>
      </c>
      <c r="G7"/>
      <c r="H7" s="89"/>
      <c r="I7"/>
      <c r="J7"/>
      <c r="K7"/>
      <c r="L7"/>
      <c r="O7" s="77"/>
    </row>
    <row r="8" spans="1:15" ht="15" customHeight="1">
      <c r="A8" s="97" t="s">
        <v>7</v>
      </c>
      <c r="B8" s="91"/>
      <c r="C8" s="75"/>
      <c r="D8" s="91"/>
      <c r="G8"/>
      <c r="H8" s="102"/>
      <c r="I8" s="102"/>
      <c r="J8" s="104"/>
      <c r="K8" s="104"/>
      <c r="L8"/>
      <c r="O8" s="77"/>
    </row>
    <row r="9" spans="1:15" ht="15" customHeight="1">
      <c r="A9" s="97" t="s">
        <v>25</v>
      </c>
      <c r="B9" s="91">
        <v>21</v>
      </c>
      <c r="C9" s="75">
        <f>'[1]Bilanço A'!$N$19</f>
        <v>40263923</v>
      </c>
      <c r="D9" s="75">
        <f>'[1]Bilanço A'!$O$19</f>
        <v>31505217</v>
      </c>
      <c r="G9"/>
      <c r="H9" s="102"/>
      <c r="I9"/>
      <c r="J9"/>
      <c r="K9"/>
      <c r="L9"/>
      <c r="O9" s="77"/>
    </row>
    <row r="10" spans="1:15" ht="15" customHeight="1">
      <c r="A10" s="97" t="s">
        <v>38</v>
      </c>
      <c r="B10" s="91">
        <v>6</v>
      </c>
      <c r="C10" s="75">
        <f>'[1]Bilanço A'!$N$20</f>
        <v>14336751</v>
      </c>
      <c r="D10" s="75">
        <f>'[1]Bilanço A'!$O$20</f>
        <v>25361080</v>
      </c>
      <c r="G10"/>
      <c r="H10" s="102"/>
      <c r="I10" s="102"/>
      <c r="J10" s="104"/>
      <c r="K10" s="104"/>
      <c r="L10"/>
      <c r="O10" s="77"/>
    </row>
    <row r="11" spans="1:15" ht="15" customHeight="1">
      <c r="A11" s="97" t="s">
        <v>8</v>
      </c>
      <c r="B11" s="91"/>
      <c r="C11" s="75"/>
      <c r="D11" s="91"/>
      <c r="G11"/>
      <c r="H11" s="102"/>
      <c r="I11" s="102"/>
      <c r="J11" s="104"/>
      <c r="K11" s="104"/>
      <c r="L11"/>
      <c r="O11" s="77"/>
    </row>
    <row r="12" spans="1:15" ht="15" customHeight="1">
      <c r="A12" s="97" t="s">
        <v>151</v>
      </c>
      <c r="B12" s="91">
        <v>21</v>
      </c>
      <c r="C12" s="75">
        <f>'[1]Bilanço A'!$N$22</f>
        <v>1771611</v>
      </c>
      <c r="D12" s="75">
        <f>'[1]Bilanço A'!$O$22</f>
        <v>1489549</v>
      </c>
      <c r="G12"/>
      <c r="H12" s="102"/>
      <c r="I12" s="102"/>
      <c r="J12" s="104"/>
      <c r="K12" s="104"/>
      <c r="L12"/>
      <c r="O12" s="77"/>
    </row>
    <row r="13" spans="1:15" ht="15" customHeight="1">
      <c r="A13" s="97" t="s">
        <v>60</v>
      </c>
      <c r="B13" s="91"/>
      <c r="C13" s="75">
        <f>'[1]Bilanço A'!$N$23</f>
        <v>470086</v>
      </c>
      <c r="D13" s="75">
        <f>'[1]Bilanço A'!$O$23</f>
        <v>253495</v>
      </c>
      <c r="G13"/>
      <c r="H13" s="102"/>
      <c r="I13"/>
      <c r="J13"/>
      <c r="K13"/>
      <c r="L13"/>
      <c r="O13" s="77"/>
    </row>
    <row r="14" spans="1:15" ht="15" customHeight="1">
      <c r="A14" s="97" t="s">
        <v>166</v>
      </c>
      <c r="B14" s="91"/>
      <c r="C14" s="75">
        <f>'[1]Bilanço A'!$N$24</f>
        <v>691806</v>
      </c>
      <c r="D14" s="75">
        <f>'[1]Bilanço A'!$O$24</f>
        <v>1412846</v>
      </c>
      <c r="G14"/>
      <c r="H14" s="102"/>
      <c r="I14"/>
      <c r="J14"/>
      <c r="K14"/>
      <c r="L14"/>
      <c r="O14" s="77"/>
    </row>
    <row r="15" spans="1:15" ht="15" customHeight="1">
      <c r="A15" s="97" t="s">
        <v>9</v>
      </c>
      <c r="B15" s="91">
        <v>7</v>
      </c>
      <c r="C15" s="75">
        <f>'[1]Bilanço A'!$N$25</f>
        <v>51133871</v>
      </c>
      <c r="D15" s="75">
        <f>'[1]Bilanço A'!$O$25</f>
        <v>36612578</v>
      </c>
      <c r="G15"/>
      <c r="H15" s="102"/>
      <c r="I15" s="102"/>
      <c r="J15" s="104"/>
      <c r="K15" s="102"/>
      <c r="L15"/>
      <c r="O15" s="77"/>
    </row>
    <row r="16" spans="1:15" ht="15" customHeight="1">
      <c r="A16" s="97" t="s">
        <v>39</v>
      </c>
      <c r="B16" s="91">
        <v>10</v>
      </c>
      <c r="C16" s="75">
        <f>'[1]Bilanço A'!$N$26</f>
        <v>3009531</v>
      </c>
      <c r="D16" s="75">
        <f>'[1]Bilanço A'!$O$26</f>
        <v>2398950</v>
      </c>
      <c r="G16"/>
      <c r="H16" s="102"/>
      <c r="I16" s="102"/>
      <c r="J16" s="104"/>
      <c r="K16" s="104"/>
      <c r="L16"/>
      <c r="O16" s="77"/>
    </row>
    <row r="17" spans="1:15" ht="12.75">
      <c r="A17" s="97" t="s">
        <v>0</v>
      </c>
      <c r="B17" s="91"/>
      <c r="C17" s="75">
        <f>'[1]Bilanço A'!$N$27</f>
        <v>7066219</v>
      </c>
      <c r="D17" s="75">
        <f>'[1]Bilanço A'!$O$27</f>
        <v>10315861</v>
      </c>
      <c r="G17"/>
      <c r="H17" s="102"/>
      <c r="I17" s="102"/>
      <c r="J17" s="104"/>
      <c r="K17" s="104"/>
      <c r="L17"/>
      <c r="O17" s="77"/>
    </row>
    <row r="18" spans="1:15" ht="12.75">
      <c r="A18" s="84" t="s">
        <v>74</v>
      </c>
      <c r="B18" s="84">
        <v>19</v>
      </c>
      <c r="C18" s="221">
        <f>'[1]Bilanço A'!$N$28</f>
        <v>0</v>
      </c>
      <c r="D18" s="220">
        <f>'[1]Bilanço A'!$O$28</f>
        <v>0</v>
      </c>
      <c r="G18"/>
      <c r="H18" s="102"/>
      <c r="I18" s="102"/>
      <c r="J18" s="104"/>
      <c r="K18" s="104"/>
      <c r="L18"/>
      <c r="O18" s="77"/>
    </row>
    <row r="19" spans="1:15" ht="12.75">
      <c r="A19" s="84" t="s">
        <v>124</v>
      </c>
      <c r="B19" s="84">
        <v>22.23</v>
      </c>
      <c r="C19" s="221">
        <f>'[1]Bilanço A'!$N$29</f>
        <v>0</v>
      </c>
      <c r="D19" s="75">
        <f>'[1]Bilanço A'!$O$29</f>
        <v>37857</v>
      </c>
      <c r="G19"/>
      <c r="H19" s="102"/>
      <c r="I19" s="102"/>
      <c r="J19" s="104"/>
      <c r="K19" s="104"/>
      <c r="L19"/>
      <c r="O19" s="77"/>
    </row>
    <row r="20" spans="1:15" ht="12.75">
      <c r="A20" s="113"/>
      <c r="B20" s="123"/>
      <c r="C20" s="40"/>
      <c r="D20" s="30"/>
      <c r="E20" s="4" t="s">
        <v>135</v>
      </c>
      <c r="F20" s="4" t="s">
        <v>135</v>
      </c>
      <c r="G20"/>
      <c r="H20" s="102"/>
      <c r="I20"/>
      <c r="J20"/>
      <c r="K20"/>
      <c r="L20"/>
      <c r="O20" s="77"/>
    </row>
    <row r="21" spans="1:15" ht="21.75" customHeight="1">
      <c r="A21" s="93" t="s">
        <v>2</v>
      </c>
      <c r="B21" s="94"/>
      <c r="C21" s="95">
        <f>SUM(C23:C38)</f>
        <v>141840296</v>
      </c>
      <c r="D21" s="95">
        <f>SUM(D23:D38)</f>
        <v>142306003</v>
      </c>
      <c r="E21" s="4">
        <f>'[1]Bilanço A'!$N$31-C21</f>
        <v>0</v>
      </c>
      <c r="F21" s="4">
        <f>'[1]Bilanço A'!$O$31-D21</f>
        <v>0</v>
      </c>
      <c r="G21"/>
      <c r="H21" s="89"/>
      <c r="I21"/>
      <c r="J21" s="99"/>
      <c r="K21" s="99"/>
      <c r="L21"/>
      <c r="O21" s="77"/>
    </row>
    <row r="22" spans="1:15" ht="15" customHeight="1">
      <c r="A22" s="97"/>
      <c r="B22" s="91"/>
      <c r="C22" s="22"/>
      <c r="D22" s="16"/>
      <c r="G22"/>
      <c r="H22" s="102"/>
      <c r="I22"/>
      <c r="J22"/>
      <c r="K22"/>
      <c r="L22"/>
      <c r="O22" s="77"/>
    </row>
    <row r="23" spans="1:15" ht="15" customHeight="1">
      <c r="A23" s="97" t="s">
        <v>10</v>
      </c>
      <c r="B23" s="84">
        <v>4</v>
      </c>
      <c r="C23" s="75">
        <f>'[1]Bilanço A'!$N$37</f>
        <v>567424</v>
      </c>
      <c r="D23" s="75">
        <f>'[1]Bilanço A'!$O$37</f>
        <v>434108</v>
      </c>
      <c r="G23"/>
      <c r="H23" s="102"/>
      <c r="I23" s="102"/>
      <c r="J23" s="104"/>
      <c r="K23" s="104"/>
      <c r="L23"/>
      <c r="O23" s="77"/>
    </row>
    <row r="24" spans="1:15" ht="15" customHeight="1">
      <c r="A24" s="97" t="s">
        <v>7</v>
      </c>
      <c r="C24" s="75"/>
      <c r="D24" s="75"/>
      <c r="G24"/>
      <c r="H24" s="102"/>
      <c r="I24"/>
      <c r="J24"/>
      <c r="K24"/>
      <c r="L24"/>
      <c r="O24" s="77"/>
    </row>
    <row r="25" spans="1:15" ht="15" customHeight="1">
      <c r="A25" s="97" t="s">
        <v>38</v>
      </c>
      <c r="B25" s="84">
        <v>6</v>
      </c>
      <c r="C25" s="75">
        <f>'[1]Bilanço A'!$N$39</f>
        <v>701</v>
      </c>
      <c r="D25" s="75">
        <f>'[1]Bilanço A'!$O$39</f>
        <v>20820</v>
      </c>
      <c r="G25"/>
      <c r="H25" s="102"/>
      <c r="I25" s="102"/>
      <c r="J25" s="104"/>
      <c r="K25" s="104"/>
      <c r="L25"/>
      <c r="O25" s="77"/>
    </row>
    <row r="26" spans="1:15" ht="15" customHeight="1">
      <c r="A26" s="97" t="s">
        <v>152</v>
      </c>
      <c r="C26" s="75"/>
      <c r="D26" s="75"/>
      <c r="G26"/>
      <c r="H26" s="102"/>
      <c r="I26" s="102"/>
      <c r="J26" s="104"/>
      <c r="K26" s="104"/>
      <c r="L26"/>
      <c r="O26" s="77"/>
    </row>
    <row r="27" spans="1:15" ht="15" customHeight="1">
      <c r="A27" s="97" t="s">
        <v>151</v>
      </c>
      <c r="B27" s="84">
        <v>21</v>
      </c>
      <c r="C27" s="75">
        <f>'[1]Bilanço A'!$N$41</f>
        <v>12390575</v>
      </c>
      <c r="D27" s="75">
        <f>'[1]Bilanço A'!$O$41</f>
        <v>12318327</v>
      </c>
      <c r="G27"/>
      <c r="H27" s="102"/>
      <c r="I27" s="102"/>
      <c r="J27" s="104"/>
      <c r="K27" s="104"/>
      <c r="L27"/>
      <c r="O27" s="77"/>
    </row>
    <row r="28" spans="1:15" ht="15" customHeight="1">
      <c r="A28" s="97" t="s">
        <v>11</v>
      </c>
      <c r="B28" s="84">
        <v>8</v>
      </c>
      <c r="C28" s="75">
        <f>'[1]Bilanço A'!$N$42</f>
        <v>76155113</v>
      </c>
      <c r="D28" s="75">
        <f>'[1]Bilanço A'!$O$42</f>
        <v>71345262</v>
      </c>
      <c r="G28"/>
      <c r="H28" s="102"/>
      <c r="I28" s="102"/>
      <c r="J28" s="104"/>
      <c r="K28" s="104"/>
      <c r="L28"/>
      <c r="O28" s="77"/>
    </row>
    <row r="29" spans="1:15" ht="15" customHeight="1">
      <c r="A29" s="97" t="s">
        <v>26</v>
      </c>
      <c r="C29" s="75"/>
      <c r="D29" s="75"/>
      <c r="G29"/>
      <c r="H29" s="102"/>
      <c r="I29" s="102"/>
      <c r="J29" s="104"/>
      <c r="K29" s="104"/>
      <c r="L29"/>
      <c r="O29" s="77"/>
    </row>
    <row r="30" spans="1:15" ht="15" customHeight="1">
      <c r="A30" s="97" t="s">
        <v>153</v>
      </c>
      <c r="B30" s="84">
        <v>9</v>
      </c>
      <c r="C30" s="75">
        <f>'[1]Bilanço A'!$N$44</f>
        <v>17643618</v>
      </c>
      <c r="D30" s="75">
        <f>'[1]Bilanço A'!$O$44</f>
        <v>22401227</v>
      </c>
      <c r="G30"/>
      <c r="H30" s="102"/>
      <c r="I30" s="102"/>
      <c r="J30" s="104"/>
      <c r="K30" s="104"/>
      <c r="L30"/>
      <c r="O30" s="77"/>
    </row>
    <row r="31" spans="1:15" ht="15" customHeight="1">
      <c r="A31" s="97" t="s">
        <v>154</v>
      </c>
      <c r="C31" s="75">
        <f>'[1]Bilanço A'!$N$45</f>
        <v>882784</v>
      </c>
      <c r="D31" s="75">
        <f>'[1]Bilanço A'!$O$45</f>
        <v>1021653</v>
      </c>
      <c r="G31"/>
      <c r="H31" s="102"/>
      <c r="I31" s="102"/>
      <c r="J31" s="104"/>
      <c r="K31" s="104"/>
      <c r="L31"/>
      <c r="O31" s="77"/>
    </row>
    <row r="32" spans="1:15" ht="15" customHeight="1">
      <c r="A32" s="97" t="s">
        <v>146</v>
      </c>
      <c r="B32" s="91"/>
      <c r="C32" s="75">
        <f>'[1]Bilanço A'!$N$46</f>
        <v>1328067</v>
      </c>
      <c r="D32" s="75">
        <f>'[1]Bilanço A'!$O$46</f>
        <v>1216913</v>
      </c>
      <c r="G32"/>
      <c r="H32" s="102"/>
      <c r="I32"/>
      <c r="J32"/>
      <c r="K32"/>
      <c r="L32"/>
      <c r="O32" s="77"/>
    </row>
    <row r="33" spans="1:15" ht="15" customHeight="1">
      <c r="A33" s="97" t="s">
        <v>39</v>
      </c>
      <c r="B33" s="84">
        <v>10</v>
      </c>
      <c r="C33" s="75">
        <f>'[1]Bilanço A'!$N$47</f>
        <v>15233244</v>
      </c>
      <c r="D33" s="75">
        <f>'[1]Bilanço A'!$O$47</f>
        <v>16715172</v>
      </c>
      <c r="G33"/>
      <c r="H33" s="102"/>
      <c r="I33" s="102"/>
      <c r="J33" s="104"/>
      <c r="K33" s="104"/>
      <c r="L33"/>
      <c r="O33" s="77"/>
    </row>
    <row r="34" spans="1:15" ht="15" customHeight="1">
      <c r="A34" s="97" t="s">
        <v>70</v>
      </c>
      <c r="B34" s="84">
        <v>19</v>
      </c>
      <c r="C34" s="75">
        <f>'[1]Bilanço A'!$N$48</f>
        <v>17075255</v>
      </c>
      <c r="D34" s="75">
        <f>'[1]Bilanço A'!$O$48</f>
        <v>16232221</v>
      </c>
      <c r="G34"/>
      <c r="H34" s="102"/>
      <c r="I34" s="102"/>
      <c r="J34" s="104"/>
      <c r="K34" s="104"/>
      <c r="L34" s="104"/>
      <c r="O34" s="77"/>
    </row>
    <row r="35" spans="1:15" ht="15" hidden="1" customHeight="1">
      <c r="A35" s="97" t="s">
        <v>137</v>
      </c>
      <c r="C35" s="5">
        <v>0</v>
      </c>
      <c r="D35" s="5">
        <v>0</v>
      </c>
      <c r="G35"/>
      <c r="H35" s="102"/>
      <c r="I35" s="102"/>
      <c r="J35" s="104"/>
      <c r="K35" s="104"/>
      <c r="L35" s="104"/>
      <c r="O35" s="77"/>
    </row>
    <row r="36" spans="1:15" ht="15" customHeight="1">
      <c r="A36" s="97" t="s">
        <v>147</v>
      </c>
      <c r="C36" s="75">
        <f>'[1]Bilanço A'!$N$49</f>
        <v>230227</v>
      </c>
      <c r="D36" s="75">
        <f>'[1]Bilanço A'!$O$49</f>
        <v>156464</v>
      </c>
      <c r="G36"/>
      <c r="H36" s="102"/>
      <c r="I36" s="102"/>
      <c r="J36" s="104"/>
      <c r="K36" s="104"/>
      <c r="L36" s="104"/>
      <c r="O36" s="77"/>
    </row>
    <row r="37" spans="1:15" ht="15" customHeight="1">
      <c r="A37" s="97" t="s">
        <v>124</v>
      </c>
      <c r="B37" s="84">
        <v>22.23</v>
      </c>
      <c r="C37" s="75">
        <f>'[1]Bilanço A'!$N$50</f>
        <v>333288</v>
      </c>
      <c r="D37" s="75">
        <f>'[1]Bilanço A'!$O$50</f>
        <v>443836</v>
      </c>
      <c r="G37"/>
      <c r="H37" s="102"/>
      <c r="I37" s="102"/>
      <c r="J37" s="104"/>
      <c r="K37" s="104"/>
      <c r="L37" s="104"/>
      <c r="O37" s="77"/>
    </row>
    <row r="38" spans="1:15" ht="15" hidden="1" customHeight="1">
      <c r="A38" s="97" t="s">
        <v>149</v>
      </c>
      <c r="B38" s="84">
        <v>35</v>
      </c>
      <c r="C38" s="122">
        <v>0</v>
      </c>
      <c r="D38" s="5">
        <v>0</v>
      </c>
      <c r="G38"/>
      <c r="H38" s="102"/>
      <c r="I38" s="102"/>
      <c r="J38" s="104"/>
      <c r="K38" s="104"/>
      <c r="L38" s="104"/>
      <c r="O38" s="77"/>
    </row>
    <row r="39" spans="1:15" ht="12.75">
      <c r="A39" s="113"/>
      <c r="B39" s="79"/>
      <c r="C39" s="110"/>
      <c r="D39" s="111"/>
      <c r="E39" s="4" t="s">
        <v>135</v>
      </c>
      <c r="F39" s="4" t="s">
        <v>135</v>
      </c>
      <c r="G39"/>
      <c r="H39" s="102"/>
      <c r="I39"/>
      <c r="J39"/>
      <c r="K39"/>
      <c r="L39"/>
      <c r="O39" s="77"/>
    </row>
    <row r="40" spans="1:15" ht="22.5" customHeight="1" thickBot="1">
      <c r="A40" s="114" t="s">
        <v>12</v>
      </c>
      <c r="B40" s="82"/>
      <c r="C40" s="116">
        <f>+C5+C21</f>
        <v>278438964</v>
      </c>
      <c r="D40" s="116">
        <f>+D5+D21</f>
        <v>270683719</v>
      </c>
      <c r="E40" s="4">
        <f>'[1]Bilanço A'!$N$52-C40</f>
        <v>0</v>
      </c>
      <c r="F40" s="4">
        <f>'[1]Bilanço A'!$O$52-D40</f>
        <v>0</v>
      </c>
      <c r="G40"/>
      <c r="H40" s="118"/>
      <c r="I40"/>
      <c r="J40" s="119"/>
      <c r="K40" s="119"/>
      <c r="L40"/>
      <c r="O40" s="77"/>
    </row>
    <row r="41" spans="1:15" ht="12.75" thickTop="1">
      <c r="C41" s="77"/>
    </row>
    <row r="42" spans="1:15">
      <c r="C42" s="77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5"/>
  <sheetViews>
    <sheetView showGridLines="0" view="pageBreakPreview" zoomScaleNormal="90" zoomScaleSheetLayoutView="100" workbookViewId="0">
      <selection sqref="A1:D1"/>
    </sheetView>
  </sheetViews>
  <sheetFormatPr defaultRowHeight="12"/>
  <cols>
    <col min="1" max="1" width="50" style="83" customWidth="1"/>
    <col min="2" max="2" width="11" style="117" customWidth="1"/>
    <col min="3" max="3" width="21" style="117" customWidth="1"/>
    <col min="4" max="4" width="20.42578125" style="117" customWidth="1"/>
    <col min="5" max="5" width="11.42578125" style="4" bestFit="1" customWidth="1"/>
    <col min="6" max="6" width="11.7109375" style="4" bestFit="1" customWidth="1"/>
    <col min="7" max="7" width="13" style="83" customWidth="1"/>
    <col min="8" max="8" width="9.140625" style="83"/>
    <col min="9" max="9" width="42.28515625" style="83" bestFit="1" customWidth="1"/>
    <col min="10" max="10" width="7.85546875" style="83" bestFit="1" customWidth="1"/>
    <col min="11" max="12" width="10.28515625" style="83" bestFit="1" customWidth="1"/>
    <col min="13" max="14" width="10.7109375" style="83" bestFit="1" customWidth="1"/>
    <col min="15" max="241" width="9.140625" style="83"/>
    <col min="242" max="242" width="35.85546875" style="83" bestFit="1" customWidth="1"/>
    <col min="243" max="243" width="11" style="83" customWidth="1"/>
    <col min="244" max="245" width="15" style="83" customWidth="1"/>
    <col min="246" max="497" width="9.140625" style="83"/>
    <col min="498" max="498" width="35.85546875" style="83" bestFit="1" customWidth="1"/>
    <col min="499" max="499" width="11" style="83" customWidth="1"/>
    <col min="500" max="501" width="15" style="83" customWidth="1"/>
    <col min="502" max="753" width="9.140625" style="83"/>
    <col min="754" max="754" width="35.85546875" style="83" bestFit="1" customWidth="1"/>
    <col min="755" max="755" width="11" style="83" customWidth="1"/>
    <col min="756" max="757" width="15" style="83" customWidth="1"/>
    <col min="758" max="1009" width="9.140625" style="83"/>
    <col min="1010" max="1010" width="35.85546875" style="83" bestFit="1" customWidth="1"/>
    <col min="1011" max="1011" width="11" style="83" customWidth="1"/>
    <col min="1012" max="1013" width="15" style="83" customWidth="1"/>
    <col min="1014" max="1265" width="9.140625" style="83"/>
    <col min="1266" max="1266" width="35.85546875" style="83" bestFit="1" customWidth="1"/>
    <col min="1267" max="1267" width="11" style="83" customWidth="1"/>
    <col min="1268" max="1269" width="15" style="83" customWidth="1"/>
    <col min="1270" max="1521" width="9.140625" style="83"/>
    <col min="1522" max="1522" width="35.85546875" style="83" bestFit="1" customWidth="1"/>
    <col min="1523" max="1523" width="11" style="83" customWidth="1"/>
    <col min="1524" max="1525" width="15" style="83" customWidth="1"/>
    <col min="1526" max="1777" width="9.140625" style="83"/>
    <col min="1778" max="1778" width="35.85546875" style="83" bestFit="1" customWidth="1"/>
    <col min="1779" max="1779" width="11" style="83" customWidth="1"/>
    <col min="1780" max="1781" width="15" style="83" customWidth="1"/>
    <col min="1782" max="2033" width="9.140625" style="83"/>
    <col min="2034" max="2034" width="35.85546875" style="83" bestFit="1" customWidth="1"/>
    <col min="2035" max="2035" width="11" style="83" customWidth="1"/>
    <col min="2036" max="2037" width="15" style="83" customWidth="1"/>
    <col min="2038" max="2289" width="9.140625" style="83"/>
    <col min="2290" max="2290" width="35.85546875" style="83" bestFit="1" customWidth="1"/>
    <col min="2291" max="2291" width="11" style="83" customWidth="1"/>
    <col min="2292" max="2293" width="15" style="83" customWidth="1"/>
    <col min="2294" max="2545" width="9.140625" style="83"/>
    <col min="2546" max="2546" width="35.85546875" style="83" bestFit="1" customWidth="1"/>
    <col min="2547" max="2547" width="11" style="83" customWidth="1"/>
    <col min="2548" max="2549" width="15" style="83" customWidth="1"/>
    <col min="2550" max="2801" width="9.140625" style="83"/>
    <col min="2802" max="2802" width="35.85546875" style="83" bestFit="1" customWidth="1"/>
    <col min="2803" max="2803" width="11" style="83" customWidth="1"/>
    <col min="2804" max="2805" width="15" style="83" customWidth="1"/>
    <col min="2806" max="3057" width="9.140625" style="83"/>
    <col min="3058" max="3058" width="35.85546875" style="83" bestFit="1" customWidth="1"/>
    <col min="3059" max="3059" width="11" style="83" customWidth="1"/>
    <col min="3060" max="3061" width="15" style="83" customWidth="1"/>
    <col min="3062" max="3313" width="9.140625" style="83"/>
    <col min="3314" max="3314" width="35.85546875" style="83" bestFit="1" customWidth="1"/>
    <col min="3315" max="3315" width="11" style="83" customWidth="1"/>
    <col min="3316" max="3317" width="15" style="83" customWidth="1"/>
    <col min="3318" max="3569" width="9.140625" style="83"/>
    <col min="3570" max="3570" width="35.85546875" style="83" bestFit="1" customWidth="1"/>
    <col min="3571" max="3571" width="11" style="83" customWidth="1"/>
    <col min="3572" max="3573" width="15" style="83" customWidth="1"/>
    <col min="3574" max="3825" width="9.140625" style="83"/>
    <col min="3826" max="3826" width="35.85546875" style="83" bestFit="1" customWidth="1"/>
    <col min="3827" max="3827" width="11" style="83" customWidth="1"/>
    <col min="3828" max="3829" width="15" style="83" customWidth="1"/>
    <col min="3830" max="4081" width="9.140625" style="83"/>
    <col min="4082" max="4082" width="35.85546875" style="83" bestFit="1" customWidth="1"/>
    <col min="4083" max="4083" width="11" style="83" customWidth="1"/>
    <col min="4084" max="4085" width="15" style="83" customWidth="1"/>
    <col min="4086" max="4337" width="9.140625" style="83"/>
    <col min="4338" max="4338" width="35.85546875" style="83" bestFit="1" customWidth="1"/>
    <col min="4339" max="4339" width="11" style="83" customWidth="1"/>
    <col min="4340" max="4341" width="15" style="83" customWidth="1"/>
    <col min="4342" max="4593" width="9.140625" style="83"/>
    <col min="4594" max="4594" width="35.85546875" style="83" bestFit="1" customWidth="1"/>
    <col min="4595" max="4595" width="11" style="83" customWidth="1"/>
    <col min="4596" max="4597" width="15" style="83" customWidth="1"/>
    <col min="4598" max="4849" width="9.140625" style="83"/>
    <col min="4850" max="4850" width="35.85546875" style="83" bestFit="1" customWidth="1"/>
    <col min="4851" max="4851" width="11" style="83" customWidth="1"/>
    <col min="4852" max="4853" width="15" style="83" customWidth="1"/>
    <col min="4854" max="5105" width="9.140625" style="83"/>
    <col min="5106" max="5106" width="35.85546875" style="83" bestFit="1" customWidth="1"/>
    <col min="5107" max="5107" width="11" style="83" customWidth="1"/>
    <col min="5108" max="5109" width="15" style="83" customWidth="1"/>
    <col min="5110" max="5361" width="9.140625" style="83"/>
    <col min="5362" max="5362" width="35.85546875" style="83" bestFit="1" customWidth="1"/>
    <col min="5363" max="5363" width="11" style="83" customWidth="1"/>
    <col min="5364" max="5365" width="15" style="83" customWidth="1"/>
    <col min="5366" max="5617" width="9.140625" style="83"/>
    <col min="5618" max="5618" width="35.85546875" style="83" bestFit="1" customWidth="1"/>
    <col min="5619" max="5619" width="11" style="83" customWidth="1"/>
    <col min="5620" max="5621" width="15" style="83" customWidth="1"/>
    <col min="5622" max="5873" width="9.140625" style="83"/>
    <col min="5874" max="5874" width="35.85546875" style="83" bestFit="1" customWidth="1"/>
    <col min="5875" max="5875" width="11" style="83" customWidth="1"/>
    <col min="5876" max="5877" width="15" style="83" customWidth="1"/>
    <col min="5878" max="6129" width="9.140625" style="83"/>
    <col min="6130" max="6130" width="35.85546875" style="83" bestFit="1" customWidth="1"/>
    <col min="6131" max="6131" width="11" style="83" customWidth="1"/>
    <col min="6132" max="6133" width="15" style="83" customWidth="1"/>
    <col min="6134" max="6385" width="9.140625" style="83"/>
    <col min="6386" max="6386" width="35.85546875" style="83" bestFit="1" customWidth="1"/>
    <col min="6387" max="6387" width="11" style="83" customWidth="1"/>
    <col min="6388" max="6389" width="15" style="83" customWidth="1"/>
    <col min="6390" max="6641" width="9.140625" style="83"/>
    <col min="6642" max="6642" width="35.85546875" style="83" bestFit="1" customWidth="1"/>
    <col min="6643" max="6643" width="11" style="83" customWidth="1"/>
    <col min="6644" max="6645" width="15" style="83" customWidth="1"/>
    <col min="6646" max="6897" width="9.140625" style="83"/>
    <col min="6898" max="6898" width="35.85546875" style="83" bestFit="1" customWidth="1"/>
    <col min="6899" max="6899" width="11" style="83" customWidth="1"/>
    <col min="6900" max="6901" width="15" style="83" customWidth="1"/>
    <col min="6902" max="7153" width="9.140625" style="83"/>
    <col min="7154" max="7154" width="35.85546875" style="83" bestFit="1" customWidth="1"/>
    <col min="7155" max="7155" width="11" style="83" customWidth="1"/>
    <col min="7156" max="7157" width="15" style="83" customWidth="1"/>
    <col min="7158" max="7409" width="9.140625" style="83"/>
    <col min="7410" max="7410" width="35.85546875" style="83" bestFit="1" customWidth="1"/>
    <col min="7411" max="7411" width="11" style="83" customWidth="1"/>
    <col min="7412" max="7413" width="15" style="83" customWidth="1"/>
    <col min="7414" max="7665" width="9.140625" style="83"/>
    <col min="7666" max="7666" width="35.85546875" style="83" bestFit="1" customWidth="1"/>
    <col min="7667" max="7667" width="11" style="83" customWidth="1"/>
    <col min="7668" max="7669" width="15" style="83" customWidth="1"/>
    <col min="7670" max="7921" width="9.140625" style="83"/>
    <col min="7922" max="7922" width="35.85546875" style="83" bestFit="1" customWidth="1"/>
    <col min="7923" max="7923" width="11" style="83" customWidth="1"/>
    <col min="7924" max="7925" width="15" style="83" customWidth="1"/>
    <col min="7926" max="8177" width="9.140625" style="83"/>
    <col min="8178" max="8178" width="35.85546875" style="83" bestFit="1" customWidth="1"/>
    <col min="8179" max="8179" width="11" style="83" customWidth="1"/>
    <col min="8180" max="8181" width="15" style="83" customWidth="1"/>
    <col min="8182" max="8433" width="9.140625" style="83"/>
    <col min="8434" max="8434" width="35.85546875" style="83" bestFit="1" customWidth="1"/>
    <col min="8435" max="8435" width="11" style="83" customWidth="1"/>
    <col min="8436" max="8437" width="15" style="83" customWidth="1"/>
    <col min="8438" max="8689" width="9.140625" style="83"/>
    <col min="8690" max="8690" width="35.85546875" style="83" bestFit="1" customWidth="1"/>
    <col min="8691" max="8691" width="11" style="83" customWidth="1"/>
    <col min="8692" max="8693" width="15" style="83" customWidth="1"/>
    <col min="8694" max="8945" width="9.140625" style="83"/>
    <col min="8946" max="8946" width="35.85546875" style="83" bestFit="1" customWidth="1"/>
    <col min="8947" max="8947" width="11" style="83" customWidth="1"/>
    <col min="8948" max="8949" width="15" style="83" customWidth="1"/>
    <col min="8950" max="9201" width="9.140625" style="83"/>
    <col min="9202" max="9202" width="35.85546875" style="83" bestFit="1" customWidth="1"/>
    <col min="9203" max="9203" width="11" style="83" customWidth="1"/>
    <col min="9204" max="9205" width="15" style="83" customWidth="1"/>
    <col min="9206" max="9457" width="9.140625" style="83"/>
    <col min="9458" max="9458" width="35.85546875" style="83" bestFit="1" customWidth="1"/>
    <col min="9459" max="9459" width="11" style="83" customWidth="1"/>
    <col min="9460" max="9461" width="15" style="83" customWidth="1"/>
    <col min="9462" max="9713" width="9.140625" style="83"/>
    <col min="9714" max="9714" width="35.85546875" style="83" bestFit="1" customWidth="1"/>
    <col min="9715" max="9715" width="11" style="83" customWidth="1"/>
    <col min="9716" max="9717" width="15" style="83" customWidth="1"/>
    <col min="9718" max="9969" width="9.140625" style="83"/>
    <col min="9970" max="9970" width="35.85546875" style="83" bestFit="1" customWidth="1"/>
    <col min="9971" max="9971" width="11" style="83" customWidth="1"/>
    <col min="9972" max="9973" width="15" style="83" customWidth="1"/>
    <col min="9974" max="10225" width="9.140625" style="83"/>
    <col min="10226" max="10226" width="35.85546875" style="83" bestFit="1" customWidth="1"/>
    <col min="10227" max="10227" width="11" style="83" customWidth="1"/>
    <col min="10228" max="10229" width="15" style="83" customWidth="1"/>
    <col min="10230" max="10481" width="9.140625" style="83"/>
    <col min="10482" max="10482" width="35.85546875" style="83" bestFit="1" customWidth="1"/>
    <col min="10483" max="10483" width="11" style="83" customWidth="1"/>
    <col min="10484" max="10485" width="15" style="83" customWidth="1"/>
    <col min="10486" max="10737" width="9.140625" style="83"/>
    <col min="10738" max="10738" width="35.85546875" style="83" bestFit="1" customWidth="1"/>
    <col min="10739" max="10739" width="11" style="83" customWidth="1"/>
    <col min="10740" max="10741" width="15" style="83" customWidth="1"/>
    <col min="10742" max="10993" width="9.140625" style="83"/>
    <col min="10994" max="10994" width="35.85546875" style="83" bestFit="1" customWidth="1"/>
    <col min="10995" max="10995" width="11" style="83" customWidth="1"/>
    <col min="10996" max="10997" width="15" style="83" customWidth="1"/>
    <col min="10998" max="11249" width="9.140625" style="83"/>
    <col min="11250" max="11250" width="35.85546875" style="83" bestFit="1" customWidth="1"/>
    <col min="11251" max="11251" width="11" style="83" customWidth="1"/>
    <col min="11252" max="11253" width="15" style="83" customWidth="1"/>
    <col min="11254" max="11505" width="9.140625" style="83"/>
    <col min="11506" max="11506" width="35.85546875" style="83" bestFit="1" customWidth="1"/>
    <col min="11507" max="11507" width="11" style="83" customWidth="1"/>
    <col min="11508" max="11509" width="15" style="83" customWidth="1"/>
    <col min="11510" max="11761" width="9.140625" style="83"/>
    <col min="11762" max="11762" width="35.85546875" style="83" bestFit="1" customWidth="1"/>
    <col min="11763" max="11763" width="11" style="83" customWidth="1"/>
    <col min="11764" max="11765" width="15" style="83" customWidth="1"/>
    <col min="11766" max="12017" width="9.140625" style="83"/>
    <col min="12018" max="12018" width="35.85546875" style="83" bestFit="1" customWidth="1"/>
    <col min="12019" max="12019" width="11" style="83" customWidth="1"/>
    <col min="12020" max="12021" width="15" style="83" customWidth="1"/>
    <col min="12022" max="12273" width="9.140625" style="83"/>
    <col min="12274" max="12274" width="35.85546875" style="83" bestFit="1" customWidth="1"/>
    <col min="12275" max="12275" width="11" style="83" customWidth="1"/>
    <col min="12276" max="12277" width="15" style="83" customWidth="1"/>
    <col min="12278" max="12529" width="9.140625" style="83"/>
    <col min="12530" max="12530" width="35.85546875" style="83" bestFit="1" customWidth="1"/>
    <col min="12531" max="12531" width="11" style="83" customWidth="1"/>
    <col min="12532" max="12533" width="15" style="83" customWidth="1"/>
    <col min="12534" max="12785" width="9.140625" style="83"/>
    <col min="12786" max="12786" width="35.85546875" style="83" bestFit="1" customWidth="1"/>
    <col min="12787" max="12787" width="11" style="83" customWidth="1"/>
    <col min="12788" max="12789" width="15" style="83" customWidth="1"/>
    <col min="12790" max="13041" width="9.140625" style="83"/>
    <col min="13042" max="13042" width="35.85546875" style="83" bestFit="1" customWidth="1"/>
    <col min="13043" max="13043" width="11" style="83" customWidth="1"/>
    <col min="13044" max="13045" width="15" style="83" customWidth="1"/>
    <col min="13046" max="13297" width="9.140625" style="83"/>
    <col min="13298" max="13298" width="35.85546875" style="83" bestFit="1" customWidth="1"/>
    <col min="13299" max="13299" width="11" style="83" customWidth="1"/>
    <col min="13300" max="13301" width="15" style="83" customWidth="1"/>
    <col min="13302" max="13553" width="9.140625" style="83"/>
    <col min="13554" max="13554" width="35.85546875" style="83" bestFit="1" customWidth="1"/>
    <col min="13555" max="13555" width="11" style="83" customWidth="1"/>
    <col min="13556" max="13557" width="15" style="83" customWidth="1"/>
    <col min="13558" max="13809" width="9.140625" style="83"/>
    <col min="13810" max="13810" width="35.85546875" style="83" bestFit="1" customWidth="1"/>
    <col min="13811" max="13811" width="11" style="83" customWidth="1"/>
    <col min="13812" max="13813" width="15" style="83" customWidth="1"/>
    <col min="13814" max="14065" width="9.140625" style="83"/>
    <col min="14066" max="14066" width="35.85546875" style="83" bestFit="1" customWidth="1"/>
    <col min="14067" max="14067" width="11" style="83" customWidth="1"/>
    <col min="14068" max="14069" width="15" style="83" customWidth="1"/>
    <col min="14070" max="14321" width="9.140625" style="83"/>
    <col min="14322" max="14322" width="35.85546875" style="83" bestFit="1" customWidth="1"/>
    <col min="14323" max="14323" width="11" style="83" customWidth="1"/>
    <col min="14324" max="14325" width="15" style="83" customWidth="1"/>
    <col min="14326" max="14577" width="9.140625" style="83"/>
    <col min="14578" max="14578" width="35.85546875" style="83" bestFit="1" customWidth="1"/>
    <col min="14579" max="14579" width="11" style="83" customWidth="1"/>
    <col min="14580" max="14581" width="15" style="83" customWidth="1"/>
    <col min="14582" max="14833" width="9.140625" style="83"/>
    <col min="14834" max="14834" width="35.85546875" style="83" bestFit="1" customWidth="1"/>
    <col min="14835" max="14835" width="11" style="83" customWidth="1"/>
    <col min="14836" max="14837" width="15" style="83" customWidth="1"/>
    <col min="14838" max="15089" width="9.140625" style="83"/>
    <col min="15090" max="15090" width="35.85546875" style="83" bestFit="1" customWidth="1"/>
    <col min="15091" max="15091" width="11" style="83" customWidth="1"/>
    <col min="15092" max="15093" width="15" style="83" customWidth="1"/>
    <col min="15094" max="15345" width="9.140625" style="83"/>
    <col min="15346" max="15346" width="35.85546875" style="83" bestFit="1" customWidth="1"/>
    <col min="15347" max="15347" width="11" style="83" customWidth="1"/>
    <col min="15348" max="15349" width="15" style="83" customWidth="1"/>
    <col min="15350" max="15601" width="9.140625" style="83"/>
    <col min="15602" max="15602" width="35.85546875" style="83" bestFit="1" customWidth="1"/>
    <col min="15603" max="15603" width="11" style="83" customWidth="1"/>
    <col min="15604" max="15605" width="15" style="83" customWidth="1"/>
    <col min="15606" max="15857" width="9.140625" style="83"/>
    <col min="15858" max="15858" width="35.85546875" style="83" bestFit="1" customWidth="1"/>
    <col min="15859" max="15859" width="11" style="83" customWidth="1"/>
    <col min="15860" max="15861" width="15" style="83" customWidth="1"/>
    <col min="15862" max="16113" width="9.140625" style="83"/>
    <col min="16114" max="16114" width="35.85546875" style="83" bestFit="1" customWidth="1"/>
    <col min="16115" max="16115" width="11" style="83" customWidth="1"/>
    <col min="16116" max="16117" width="15" style="83" customWidth="1"/>
    <col min="16118" max="16384" width="9.140625" style="83"/>
  </cols>
  <sheetData>
    <row r="1" spans="1:14" ht="23.45" customHeight="1">
      <c r="A1" s="222" t="str">
        <f>+Varlıklar!A1</f>
        <v>Ford Otomotiv Sanayi A.Ş. 30 Haziran 2024 ve 31 Aralık 2023 tarihleri itibarıyla finansal durum tabloları</v>
      </c>
      <c r="B1" s="222"/>
      <c r="C1" s="222"/>
      <c r="D1" s="222"/>
    </row>
    <row r="2" spans="1:14" s="84" customFormat="1" ht="39" customHeight="1">
      <c r="B2" s="85"/>
      <c r="C2" s="86" t="s">
        <v>190</v>
      </c>
      <c r="D2" s="86" t="str">
        <f>Varlıklar!D2</f>
        <v>Geçmiş dönem 
bağımsız denetimden 
geçmiş</v>
      </c>
      <c r="E2" s="4"/>
      <c r="F2" s="4"/>
    </row>
    <row r="3" spans="1:14" ht="22.5">
      <c r="A3" s="126" t="s">
        <v>176</v>
      </c>
      <c r="B3" s="87" t="s">
        <v>59</v>
      </c>
      <c r="C3" s="88">
        <f>Varlıklar!C3</f>
        <v>45473</v>
      </c>
      <c r="D3" s="88">
        <f>Varlıklar!D3</f>
        <v>45291</v>
      </c>
      <c r="I3" s="89"/>
      <c r="J3"/>
      <c r="K3"/>
      <c r="L3"/>
    </row>
    <row r="4" spans="1:14" ht="24.75" customHeight="1">
      <c r="A4" s="90" t="s">
        <v>13</v>
      </c>
      <c r="B4" s="91"/>
      <c r="C4" s="92"/>
      <c r="D4" s="91"/>
      <c r="E4" s="4" t="s">
        <v>135</v>
      </c>
      <c r="F4" s="4" t="s">
        <v>135</v>
      </c>
      <c r="I4" s="78"/>
      <c r="J4"/>
      <c r="K4"/>
      <c r="L4"/>
    </row>
    <row r="5" spans="1:14" ht="24.75" customHeight="1">
      <c r="A5" s="93" t="s">
        <v>14</v>
      </c>
      <c r="B5" s="94"/>
      <c r="C5" s="95">
        <f>SUM(C7:C25)</f>
        <v>115931558</v>
      </c>
      <c r="D5" s="95">
        <f>SUM(D8:D25)</f>
        <v>117417927</v>
      </c>
      <c r="E5" s="4">
        <f>'[1]Bilanço P'!$L$13-C5</f>
        <v>0</v>
      </c>
      <c r="F5" s="4">
        <f>'[1]Bilanço P'!$M$13-D5</f>
        <v>0</v>
      </c>
      <c r="I5" s="89"/>
      <c r="J5"/>
      <c r="K5"/>
      <c r="L5"/>
      <c r="M5" s="96"/>
      <c r="N5" s="96"/>
    </row>
    <row r="6" spans="1:14" ht="12.75">
      <c r="A6" s="97"/>
      <c r="B6" s="91"/>
      <c r="C6" s="98"/>
      <c r="D6" s="75"/>
      <c r="F6" s="81"/>
      <c r="I6" s="78"/>
      <c r="J6"/>
      <c r="K6"/>
      <c r="L6"/>
      <c r="M6" s="96"/>
      <c r="N6" s="96"/>
    </row>
    <row r="7" spans="1:14" ht="12.75">
      <c r="A7" s="97" t="s">
        <v>40</v>
      </c>
      <c r="B7" s="91"/>
      <c r="C7" s="98"/>
      <c r="D7" s="75"/>
      <c r="F7" s="81"/>
      <c r="I7" s="89"/>
      <c r="J7"/>
      <c r="K7" s="99"/>
      <c r="L7" s="99"/>
      <c r="M7" s="96"/>
      <c r="N7" s="96"/>
    </row>
    <row r="8" spans="1:14" ht="12.75">
      <c r="A8" s="100" t="s">
        <v>41</v>
      </c>
      <c r="B8" s="91">
        <v>5</v>
      </c>
      <c r="C8" s="75">
        <f>'[1]Bilanço P'!$L$19</f>
        <v>19641365</v>
      </c>
      <c r="D8" s="75">
        <f>'[1]Bilanço P'!$M$19</f>
        <v>24502275</v>
      </c>
      <c r="F8" s="81"/>
      <c r="I8" s="101"/>
      <c r="J8"/>
      <c r="K8"/>
      <c r="L8"/>
      <c r="M8" s="96"/>
      <c r="N8" s="96"/>
    </row>
    <row r="9" spans="1:14" ht="12.75">
      <c r="A9" s="97" t="s">
        <v>47</v>
      </c>
      <c r="B9" s="91"/>
      <c r="C9" s="91"/>
      <c r="D9" s="91"/>
      <c r="F9" s="81"/>
      <c r="I9" s="102"/>
      <c r="J9"/>
      <c r="K9"/>
      <c r="L9"/>
      <c r="M9" s="96"/>
      <c r="N9" s="96"/>
    </row>
    <row r="10" spans="1:14" ht="12.75">
      <c r="A10" s="103" t="s">
        <v>185</v>
      </c>
      <c r="B10" s="91">
        <v>5</v>
      </c>
      <c r="C10" s="75">
        <f>'[1]Bilanço P'!$L$21</f>
        <v>18738598</v>
      </c>
      <c r="D10" s="75">
        <f>'[1]Bilanço P'!$M$21</f>
        <v>17645216</v>
      </c>
      <c r="F10" s="81"/>
      <c r="I10" s="102"/>
      <c r="J10" s="102"/>
      <c r="K10" s="104"/>
      <c r="L10" s="104"/>
      <c r="M10" s="96"/>
      <c r="N10" s="96"/>
    </row>
    <row r="11" spans="1:14" ht="12.75">
      <c r="A11" s="103" t="s">
        <v>186</v>
      </c>
      <c r="B11" s="91"/>
      <c r="C11" s="75">
        <f>'[1]Bilanço P'!$L$22</f>
        <v>1123660</v>
      </c>
      <c r="D11" s="220">
        <f>'[1]Bilanço P'!$M$22</f>
        <v>0</v>
      </c>
      <c r="F11" s="81"/>
      <c r="I11" s="102"/>
      <c r="J11" s="102"/>
      <c r="K11" s="104"/>
      <c r="L11" s="104"/>
      <c r="M11" s="96"/>
      <c r="N11" s="96"/>
    </row>
    <row r="12" spans="1:14" ht="12.75">
      <c r="A12" s="103" t="s">
        <v>187</v>
      </c>
      <c r="B12" s="91"/>
      <c r="C12" s="75">
        <f>'[1]Bilanço P'!$L$23</f>
        <v>174968</v>
      </c>
      <c r="D12" s="75">
        <f>'[1]Bilanço P'!$M$23</f>
        <v>217322</v>
      </c>
      <c r="F12" s="81"/>
      <c r="I12" s="102"/>
      <c r="J12" s="102"/>
      <c r="K12" s="104"/>
      <c r="L12" s="104"/>
      <c r="M12" s="96"/>
      <c r="N12" s="96"/>
    </row>
    <row r="13" spans="1:14" ht="12.75">
      <c r="A13" s="103" t="s">
        <v>188</v>
      </c>
      <c r="B13" s="91">
        <v>5</v>
      </c>
      <c r="C13" s="75">
        <f>'[1]Bilanço P'!$L$24</f>
        <v>6741333</v>
      </c>
      <c r="D13" s="220">
        <f>'[1]Bilanço P'!$M$24</f>
        <v>0</v>
      </c>
      <c r="F13" s="81"/>
      <c r="I13" s="102"/>
      <c r="J13" s="102"/>
      <c r="K13" s="104"/>
      <c r="L13" s="104"/>
      <c r="M13" s="96"/>
      <c r="N13" s="96"/>
    </row>
    <row r="14" spans="1:14" ht="12.75">
      <c r="A14" s="97" t="s">
        <v>15</v>
      </c>
      <c r="B14" s="91"/>
      <c r="C14" s="91"/>
      <c r="D14" s="91"/>
      <c r="F14" s="81"/>
      <c r="I14" s="102"/>
      <c r="J14"/>
      <c r="K14"/>
      <c r="L14"/>
      <c r="M14" s="96"/>
      <c r="N14" s="96"/>
    </row>
    <row r="15" spans="1:14" ht="12.75">
      <c r="A15" s="103" t="s">
        <v>27</v>
      </c>
      <c r="B15" s="91">
        <v>21</v>
      </c>
      <c r="C15" s="75">
        <f>'[1]Bilanço P'!$L$26</f>
        <v>8885802</v>
      </c>
      <c r="D15" s="75">
        <f>'[1]Bilanço P'!$M$26</f>
        <v>12285393</v>
      </c>
      <c r="F15" s="81"/>
      <c r="I15" s="102"/>
      <c r="J15" s="102"/>
      <c r="K15" s="104"/>
      <c r="L15" s="104"/>
      <c r="M15" s="96"/>
      <c r="N15" s="96"/>
    </row>
    <row r="16" spans="1:14" ht="12.75">
      <c r="A16" s="103" t="s">
        <v>42</v>
      </c>
      <c r="B16" s="91">
        <v>6</v>
      </c>
      <c r="C16" s="75">
        <f>'[1]Bilanço P'!$L$27</f>
        <v>49355603</v>
      </c>
      <c r="D16" s="75">
        <f>'[1]Bilanço P'!$M$27</f>
        <v>53281611</v>
      </c>
      <c r="F16" s="81"/>
      <c r="I16" s="102"/>
      <c r="J16"/>
      <c r="K16"/>
      <c r="L16"/>
      <c r="M16" s="96"/>
      <c r="N16" s="96"/>
    </row>
    <row r="17" spans="1:14" ht="12.75">
      <c r="A17" s="97" t="s">
        <v>16</v>
      </c>
      <c r="B17" s="91"/>
      <c r="C17" s="91"/>
      <c r="D17" s="91"/>
      <c r="F17" s="81"/>
      <c r="I17" s="102"/>
      <c r="J17" s="102"/>
      <c r="K17" s="104"/>
      <c r="L17" s="104"/>
      <c r="M17" s="96"/>
      <c r="N17" s="96"/>
    </row>
    <row r="18" spans="1:14" ht="12.75">
      <c r="A18" s="103" t="s">
        <v>18</v>
      </c>
      <c r="B18" s="91">
        <v>21</v>
      </c>
      <c r="C18" s="75">
        <f>'[1]Bilanço P'!$L$29</f>
        <v>4055</v>
      </c>
      <c r="D18" s="75">
        <f>'[1]Bilanço P'!$M$29</f>
        <v>780363</v>
      </c>
      <c r="F18" s="81"/>
      <c r="I18" s="102"/>
      <c r="J18" s="102"/>
      <c r="K18" s="104"/>
      <c r="L18" s="104"/>
      <c r="M18" s="96"/>
      <c r="N18" s="96"/>
    </row>
    <row r="19" spans="1:14" ht="12.75">
      <c r="A19" s="103" t="s">
        <v>48</v>
      </c>
      <c r="B19" s="91"/>
      <c r="C19" s="75">
        <f>'[1]Bilanço P'!$L$30</f>
        <v>1622264</v>
      </c>
      <c r="D19" s="75">
        <f>'[1]Bilanço P'!$M$30</f>
        <v>1251808</v>
      </c>
      <c r="F19" s="81"/>
      <c r="I19" s="102"/>
      <c r="J19"/>
      <c r="K19"/>
      <c r="L19"/>
      <c r="M19" s="96"/>
      <c r="N19" s="96"/>
    </row>
    <row r="20" spans="1:14" ht="12.75">
      <c r="A20" s="97" t="s">
        <v>58</v>
      </c>
      <c r="B20" s="91"/>
      <c r="C20" s="75">
        <f>'[1]Bilanço P'!$L$31</f>
        <v>4040902</v>
      </c>
      <c r="D20" s="75">
        <f>'[1]Bilanço P'!$M$31</f>
        <v>730192</v>
      </c>
      <c r="F20" s="81"/>
      <c r="I20" s="102"/>
      <c r="J20" s="102"/>
      <c r="K20" s="102"/>
      <c r="L20" s="104"/>
      <c r="M20" s="96"/>
      <c r="N20" s="96"/>
    </row>
    <row r="21" spans="1:14" ht="12.75">
      <c r="A21" s="97" t="s">
        <v>55</v>
      </c>
      <c r="B21" s="91"/>
      <c r="C21" s="91"/>
      <c r="D21" s="91"/>
      <c r="F21" s="81"/>
      <c r="I21" s="102"/>
      <c r="J21" s="102"/>
      <c r="K21" s="104"/>
      <c r="L21" s="104"/>
      <c r="M21" s="96"/>
      <c r="N21" s="96"/>
    </row>
    <row r="22" spans="1:14" ht="12.75">
      <c r="A22" s="97" t="s">
        <v>57</v>
      </c>
      <c r="B22" s="91">
        <v>11</v>
      </c>
      <c r="C22" s="75">
        <f>'[1]Bilanço P'!$L$33</f>
        <v>1504939</v>
      </c>
      <c r="D22" s="75">
        <f>'[1]Bilanço P'!$M$33</f>
        <v>1588836</v>
      </c>
      <c r="F22" s="81"/>
      <c r="I22" s="102"/>
      <c r="J22" s="102"/>
      <c r="K22" s="104"/>
      <c r="L22" s="104"/>
      <c r="M22" s="96"/>
      <c r="N22" s="96"/>
    </row>
    <row r="23" spans="1:14" s="105" customFormat="1" ht="12.75">
      <c r="A23" s="97" t="s">
        <v>49</v>
      </c>
      <c r="B23" s="91"/>
      <c r="C23" s="75">
        <f>'[1]Bilanço P'!$L$34</f>
        <v>3851578</v>
      </c>
      <c r="D23" s="75">
        <f>'[1]Bilanço P'!$M$34</f>
        <v>5042844</v>
      </c>
      <c r="E23" s="4"/>
      <c r="F23" s="81"/>
      <c r="G23" s="83"/>
      <c r="I23" s="102"/>
      <c r="J23"/>
      <c r="K23"/>
      <c r="L23"/>
      <c r="M23" s="96"/>
      <c r="N23" s="96"/>
    </row>
    <row r="24" spans="1:14" s="105" customFormat="1" ht="12.75">
      <c r="A24" s="97" t="s">
        <v>140</v>
      </c>
      <c r="B24" s="91">
        <v>19</v>
      </c>
      <c r="C24" s="75">
        <f>'[1]Bilanço P'!$L$35</f>
        <v>97337</v>
      </c>
      <c r="D24" s="75">
        <f>'[1]Bilanço P'!$M$35</f>
        <v>92067</v>
      </c>
      <c r="E24" s="4"/>
      <c r="F24" s="81"/>
      <c r="G24" s="83"/>
      <c r="I24" s="102"/>
      <c r="J24"/>
      <c r="K24"/>
      <c r="L24"/>
      <c r="M24" s="96"/>
      <c r="N24" s="96"/>
    </row>
    <row r="25" spans="1:14" s="105" customFormat="1" ht="12.75">
      <c r="A25" s="97" t="s">
        <v>125</v>
      </c>
      <c r="B25" s="91">
        <v>22.23</v>
      </c>
      <c r="C25" s="75">
        <f>'[1]Bilanço P'!$L$36</f>
        <v>149154</v>
      </c>
      <c r="D25" s="220">
        <f>'[1]Bilanço P'!$M$36</f>
        <v>0</v>
      </c>
      <c r="E25" s="4"/>
      <c r="F25" s="81"/>
      <c r="G25" s="83"/>
      <c r="I25" s="102"/>
      <c r="J25"/>
      <c r="K25"/>
      <c r="L25"/>
      <c r="M25" s="96"/>
      <c r="N25" s="96"/>
    </row>
    <row r="26" spans="1:14" ht="12.75">
      <c r="A26" s="106"/>
      <c r="B26" s="106"/>
      <c r="C26" s="106"/>
      <c r="D26" s="106"/>
      <c r="E26" s="4" t="s">
        <v>135</v>
      </c>
      <c r="F26" s="4" t="s">
        <v>135</v>
      </c>
      <c r="I26" s="102"/>
      <c r="J26" s="102"/>
      <c r="K26" s="104"/>
      <c r="L26" s="104"/>
      <c r="M26" s="96"/>
      <c r="N26" s="96"/>
    </row>
    <row r="27" spans="1:14" ht="24.75" customHeight="1">
      <c r="A27" s="93" t="s">
        <v>17</v>
      </c>
      <c r="B27" s="94"/>
      <c r="C27" s="95">
        <f>SUM(C30:C40)</f>
        <v>75174560</v>
      </c>
      <c r="D27" s="95">
        <f>SUM(D30:D40)</f>
        <v>62199829</v>
      </c>
      <c r="E27" s="4">
        <f>'[1]Bilanço P'!$L$40-C27</f>
        <v>0</v>
      </c>
      <c r="F27" s="4">
        <f>'[1]Bilanço P'!$M$40-D27</f>
        <v>0</v>
      </c>
      <c r="I27" s="102"/>
      <c r="J27" s="102"/>
      <c r="K27" s="104"/>
      <c r="L27" s="104"/>
      <c r="M27" s="96"/>
      <c r="N27" s="96"/>
    </row>
    <row r="28" spans="1:14" ht="12.75">
      <c r="A28" s="97"/>
      <c r="B28" s="91"/>
      <c r="C28" s="98"/>
      <c r="D28" s="75"/>
      <c r="F28" s="81"/>
      <c r="I28" s="101"/>
      <c r="J28"/>
      <c r="K28"/>
      <c r="L28"/>
      <c r="M28" s="96"/>
      <c r="N28" s="96"/>
    </row>
    <row r="29" spans="1:14" ht="12.75">
      <c r="A29" s="97" t="s">
        <v>43</v>
      </c>
      <c r="B29" s="21"/>
      <c r="C29" s="22"/>
      <c r="D29" s="36"/>
      <c r="F29" s="81"/>
      <c r="G29" s="102"/>
      <c r="H29"/>
      <c r="I29" s="89"/>
      <c r="J29"/>
      <c r="K29" s="99"/>
      <c r="L29" s="99"/>
      <c r="M29" s="96"/>
      <c r="N29" s="96"/>
    </row>
    <row r="30" spans="1:14" ht="12.75">
      <c r="A30" s="103" t="s">
        <v>185</v>
      </c>
      <c r="B30" s="91">
        <v>5</v>
      </c>
      <c r="C30" s="75">
        <f>'[1]Bilanço P'!$L$46</f>
        <v>45848512</v>
      </c>
      <c r="D30" s="75">
        <f>'[1]Bilanço P'!$M$46</f>
        <v>37970292</v>
      </c>
      <c r="F30" s="81"/>
      <c r="G30" s="102"/>
      <c r="H30" s="102"/>
      <c r="I30" s="101"/>
      <c r="J30"/>
      <c r="K30"/>
      <c r="L30"/>
      <c r="M30" s="96"/>
      <c r="N30" s="96"/>
    </row>
    <row r="31" spans="1:14" ht="12.75">
      <c r="A31" s="103" t="s">
        <v>186</v>
      </c>
      <c r="B31" s="91">
        <v>5</v>
      </c>
      <c r="C31" s="75">
        <f>'[1]Bilanço P'!$L$47</f>
        <v>15472924</v>
      </c>
      <c r="D31" s="75">
        <f>'[1]Bilanço P'!$M$47</f>
        <v>0</v>
      </c>
      <c r="F31" s="81"/>
      <c r="G31" s="102"/>
      <c r="H31" s="102"/>
      <c r="I31" s="101"/>
      <c r="J31"/>
      <c r="K31"/>
      <c r="L31"/>
      <c r="M31" s="96"/>
      <c r="N31" s="96"/>
    </row>
    <row r="32" spans="1:14" ht="12.75">
      <c r="A32" s="103" t="s">
        <v>187</v>
      </c>
      <c r="B32" s="91"/>
      <c r="C32" s="75">
        <f>'[1]Bilanço P'!$L$48</f>
        <v>953051</v>
      </c>
      <c r="D32" s="75">
        <f>'[1]Bilanço P'!$M$48</f>
        <v>860844</v>
      </c>
      <c r="F32" s="81"/>
      <c r="G32" s="102"/>
      <c r="H32" s="102"/>
      <c r="I32" s="101"/>
      <c r="J32"/>
      <c r="K32"/>
      <c r="L32"/>
      <c r="M32" s="96"/>
      <c r="N32" s="96"/>
    </row>
    <row r="33" spans="1:14" ht="12.75">
      <c r="A33" s="103" t="s">
        <v>189</v>
      </c>
      <c r="B33" s="91">
        <v>5</v>
      </c>
      <c r="C33" s="75">
        <f>'[1]Bilanço P'!$L$49</f>
        <v>4867742</v>
      </c>
      <c r="D33" s="75">
        <f>'[1]Bilanço P'!$M$49</f>
        <v>13297092</v>
      </c>
      <c r="F33" s="81"/>
      <c r="G33" s="102"/>
      <c r="H33" s="102"/>
      <c r="I33" s="101"/>
      <c r="J33"/>
      <c r="K33"/>
      <c r="L33"/>
      <c r="M33" s="96"/>
      <c r="N33" s="96"/>
    </row>
    <row r="34" spans="1:14" ht="12.75">
      <c r="A34" s="97" t="s">
        <v>44</v>
      </c>
      <c r="B34" s="91"/>
      <c r="C34" s="91"/>
      <c r="D34" s="75"/>
      <c r="F34" s="81"/>
      <c r="G34" s="102"/>
      <c r="H34"/>
      <c r="I34" s="102"/>
      <c r="J34"/>
      <c r="K34"/>
      <c r="L34"/>
      <c r="M34" s="96"/>
      <c r="N34" s="96"/>
    </row>
    <row r="35" spans="1:14" ht="24">
      <c r="A35" s="57" t="s">
        <v>75</v>
      </c>
      <c r="B35" s="107"/>
      <c r="C35" s="77">
        <f>'[1]Bilanço P'!$L$52</f>
        <v>3071216</v>
      </c>
      <c r="D35" s="77">
        <f>'[1]Bilanço P'!$M$52</f>
        <v>2298923</v>
      </c>
      <c r="F35" s="108"/>
      <c r="G35" s="102"/>
      <c r="H35"/>
      <c r="I35" s="102"/>
      <c r="J35" s="102"/>
      <c r="K35" s="104"/>
      <c r="L35" s="104"/>
      <c r="M35" s="96"/>
      <c r="N35" s="96"/>
    </row>
    <row r="36" spans="1:14" ht="12.75">
      <c r="A36" s="97" t="s">
        <v>115</v>
      </c>
      <c r="B36" s="91">
        <v>11</v>
      </c>
      <c r="C36" s="75">
        <f>'[1]Bilanço P'!$L$53</f>
        <v>1615706</v>
      </c>
      <c r="D36" s="75">
        <f>'[1]Bilanço P'!$M$53</f>
        <v>1715034</v>
      </c>
      <c r="F36" s="81"/>
      <c r="G36" s="102"/>
      <c r="H36" s="102"/>
      <c r="I36" s="102"/>
      <c r="J36"/>
      <c r="K36"/>
      <c r="L36"/>
      <c r="M36" s="96"/>
      <c r="N36" s="96"/>
    </row>
    <row r="37" spans="1:14" ht="12.75">
      <c r="A37" s="97" t="s">
        <v>58</v>
      </c>
      <c r="B37" s="91"/>
      <c r="C37" s="75">
        <f>'[1]Bilanço P'!$L$54</f>
        <v>2035634</v>
      </c>
      <c r="D37" s="75">
        <f>'[1]Bilanço P'!$M$54</f>
        <v>4688907</v>
      </c>
      <c r="F37" s="81"/>
      <c r="G37" s="102"/>
      <c r="H37" s="102"/>
      <c r="I37" s="102"/>
      <c r="J37"/>
      <c r="K37"/>
      <c r="L37"/>
      <c r="M37" s="96"/>
      <c r="N37" s="96"/>
    </row>
    <row r="38" spans="1:14" ht="12.75" hidden="1">
      <c r="A38" s="97" t="s">
        <v>118</v>
      </c>
      <c r="B38" s="91">
        <v>19</v>
      </c>
      <c r="C38" s="5">
        <v>0</v>
      </c>
      <c r="D38" s="75">
        <v>0</v>
      </c>
      <c r="F38" s="81"/>
      <c r="G38" s="102"/>
      <c r="H38" s="102"/>
      <c r="I38" s="102"/>
      <c r="J38" s="102"/>
      <c r="K38" s="104"/>
      <c r="L38" s="104"/>
      <c r="M38" s="96"/>
      <c r="N38" s="96"/>
    </row>
    <row r="39" spans="1:14" ht="12.75">
      <c r="A39" s="97" t="s">
        <v>125</v>
      </c>
      <c r="B39" s="91">
        <v>22.23</v>
      </c>
      <c r="C39" s="75">
        <f>'[1]Bilanço P'!$L$57</f>
        <v>138940</v>
      </c>
      <c r="D39" s="75">
        <f>'[1]Bilanço P'!$M$57</f>
        <v>203559</v>
      </c>
      <c r="F39" s="81"/>
      <c r="G39" s="102"/>
      <c r="H39" s="102"/>
      <c r="I39" s="102"/>
      <c r="J39" s="102"/>
      <c r="K39" s="104"/>
      <c r="L39" s="104"/>
      <c r="M39" s="96"/>
      <c r="N39" s="96"/>
    </row>
    <row r="40" spans="1:14" ht="12.75">
      <c r="A40" s="97" t="s">
        <v>161</v>
      </c>
      <c r="B40" s="91">
        <v>19</v>
      </c>
      <c r="C40" s="75">
        <f>'[1]Bilanço P'!$L$56</f>
        <v>1170835</v>
      </c>
      <c r="D40" s="75">
        <f>'[1]Bilanço P'!$M$56</f>
        <v>1165178</v>
      </c>
      <c r="F40" s="81"/>
      <c r="G40" s="102"/>
      <c r="H40" s="102"/>
      <c r="I40" s="102"/>
      <c r="J40" s="102"/>
      <c r="K40" s="104"/>
      <c r="L40" s="104"/>
      <c r="M40" s="96"/>
      <c r="N40" s="96"/>
    </row>
    <row r="41" spans="1:14" ht="12.75">
      <c r="A41" s="106"/>
      <c r="B41" s="109"/>
      <c r="C41" s="110"/>
      <c r="D41" s="111"/>
      <c r="E41" s="4" t="s">
        <v>135</v>
      </c>
      <c r="F41" s="4" t="s">
        <v>135</v>
      </c>
      <c r="G41" s="102"/>
      <c r="H41" s="102"/>
      <c r="I41" s="102"/>
      <c r="J41" s="102"/>
      <c r="K41" s="104"/>
      <c r="L41" s="104"/>
      <c r="M41" s="96"/>
      <c r="N41" s="96"/>
    </row>
    <row r="42" spans="1:14" ht="24.75" customHeight="1">
      <c r="A42" s="93" t="s">
        <v>28</v>
      </c>
      <c r="B42" s="112"/>
      <c r="C42" s="95">
        <f>SUM(C44:C55)</f>
        <v>87332846</v>
      </c>
      <c r="D42" s="95">
        <f>SUM(D44:D55)</f>
        <v>91065963</v>
      </c>
      <c r="E42" s="4">
        <f>'[1]Bilanço P'!$L$60-C42</f>
        <v>0</v>
      </c>
      <c r="F42" s="4">
        <f>'[1]Bilanço P'!$M$60-D42</f>
        <v>0</v>
      </c>
      <c r="I42" s="102"/>
      <c r="J42" s="102"/>
      <c r="K42" s="104"/>
      <c r="L42" s="104"/>
      <c r="M42" s="96"/>
      <c r="N42" s="96"/>
    </row>
    <row r="43" spans="1:14" ht="12.75">
      <c r="A43" s="90"/>
      <c r="B43" s="91"/>
      <c r="C43" s="98"/>
      <c r="D43" s="75"/>
      <c r="F43" s="81"/>
      <c r="H43" s="102"/>
      <c r="I43" s="102"/>
      <c r="J43" s="102"/>
      <c r="K43" s="102"/>
      <c r="L43" s="102"/>
      <c r="M43" s="96"/>
      <c r="N43" s="96"/>
    </row>
    <row r="44" spans="1:14" ht="12.75">
      <c r="A44" s="97" t="s">
        <v>22</v>
      </c>
      <c r="B44" s="91"/>
      <c r="C44" s="130">
        <f>'[1]Bilanço P'!$L$65</f>
        <v>350910</v>
      </c>
      <c r="D44" s="130">
        <f>'[1]Bilanço P'!$M$65</f>
        <v>350910</v>
      </c>
      <c r="F44" s="81"/>
      <c r="H44" s="102"/>
      <c r="I44" s="101"/>
      <c r="J44"/>
      <c r="K44"/>
      <c r="L44"/>
      <c r="M44" s="96"/>
      <c r="N44" s="96"/>
    </row>
    <row r="45" spans="1:14" ht="12.75">
      <c r="A45" s="97" t="s">
        <v>114</v>
      </c>
      <c r="B45" s="91"/>
      <c r="C45" s="130">
        <f>'[1]Bilanço P'!$L$66</f>
        <v>7347525</v>
      </c>
      <c r="D45" s="130">
        <f>'[1]Bilanço P'!$M$66</f>
        <v>7347525</v>
      </c>
      <c r="F45" s="81"/>
      <c r="H45" s="102"/>
      <c r="I45" s="89"/>
      <c r="J45" s="89"/>
      <c r="K45" s="99"/>
      <c r="L45" s="99"/>
      <c r="M45" s="96"/>
      <c r="N45" s="96"/>
    </row>
    <row r="46" spans="1:14" ht="12.75">
      <c r="A46" s="97" t="s">
        <v>76</v>
      </c>
      <c r="B46" s="91"/>
      <c r="C46" s="130">
        <f>'[1]Bilanço P'!$L$67</f>
        <v>8</v>
      </c>
      <c r="D46" s="130">
        <f>'[1]Bilanço P'!$M$67</f>
        <v>8</v>
      </c>
      <c r="F46" s="81"/>
      <c r="H46" s="102"/>
      <c r="I46" s="101"/>
      <c r="J46"/>
      <c r="K46"/>
      <c r="L46"/>
      <c r="M46" s="96"/>
      <c r="N46" s="96"/>
    </row>
    <row r="47" spans="1:14" ht="24">
      <c r="A47" s="57" t="s">
        <v>78</v>
      </c>
      <c r="B47" s="91"/>
      <c r="C47" s="130"/>
      <c r="D47" s="130"/>
      <c r="F47" s="108"/>
      <c r="H47" s="102"/>
      <c r="I47" s="102"/>
      <c r="J47"/>
      <c r="K47" s="104"/>
      <c r="L47" s="104"/>
      <c r="M47" s="96"/>
      <c r="N47" s="96"/>
    </row>
    <row r="48" spans="1:14" ht="12.75">
      <c r="A48" s="80" t="s">
        <v>116</v>
      </c>
      <c r="B48" s="97"/>
      <c r="C48" s="130">
        <f>'[1]Bilanço P'!$L$70</f>
        <v>-2203500</v>
      </c>
      <c r="D48" s="130">
        <f>'[1]Bilanço P'!$M$70</f>
        <v>-1666049</v>
      </c>
      <c r="F48" s="81"/>
      <c r="H48" s="102"/>
      <c r="I48" s="102"/>
      <c r="J48"/>
      <c r="K48" s="104"/>
      <c r="L48" s="104"/>
      <c r="M48" s="96"/>
      <c r="N48" s="96"/>
    </row>
    <row r="49" spans="1:14" ht="24">
      <c r="A49" s="57" t="s">
        <v>77</v>
      </c>
      <c r="B49" s="91"/>
      <c r="C49" s="130"/>
      <c r="D49" s="130"/>
      <c r="F49" s="108"/>
      <c r="H49" s="101"/>
      <c r="I49" s="102"/>
      <c r="J49"/>
      <c r="K49" s="102"/>
      <c r="L49" s="102"/>
      <c r="M49" s="96"/>
      <c r="N49" s="96"/>
    </row>
    <row r="50" spans="1:14" ht="24">
      <c r="A50" s="57" t="s">
        <v>130</v>
      </c>
      <c r="B50" s="91"/>
      <c r="C50" s="130">
        <f>'[1]Bilanço P'!$L$74</f>
        <v>226325</v>
      </c>
      <c r="D50" s="130">
        <f>'[1]Bilanço P'!$M$74</f>
        <v>140671</v>
      </c>
      <c r="F50" s="108"/>
      <c r="H50" s="101"/>
      <c r="I50" s="102"/>
      <c r="J50"/>
      <c r="K50" s="102"/>
      <c r="L50" s="102"/>
      <c r="M50" s="96"/>
      <c r="N50" s="96"/>
    </row>
    <row r="51" spans="1:14" ht="12.75">
      <c r="A51" s="97" t="s">
        <v>155</v>
      </c>
      <c r="B51" s="91"/>
      <c r="C51" s="130">
        <f>'[1]Bilanço P'!$L$75</f>
        <v>-4599717</v>
      </c>
      <c r="D51" s="130">
        <f>'[1]Bilanço P'!$M$75</f>
        <v>-770366</v>
      </c>
      <c r="F51" s="108"/>
      <c r="H51" s="101"/>
      <c r="I51" s="102"/>
      <c r="J51"/>
      <c r="K51" s="102"/>
      <c r="L51" s="102"/>
      <c r="M51" s="96"/>
      <c r="N51" s="96"/>
    </row>
    <row r="52" spans="1:14" ht="12.75">
      <c r="A52" s="97" t="s">
        <v>63</v>
      </c>
      <c r="B52" s="91"/>
      <c r="C52" s="130">
        <f>'[1]Bilanço P'!$L$76</f>
        <v>-22516872</v>
      </c>
      <c r="D52" s="130">
        <f>'[1]Bilanço P'!$M$76</f>
        <v>-23326037</v>
      </c>
      <c r="F52" s="81"/>
      <c r="H52" s="102"/>
      <c r="I52" s="102"/>
      <c r="J52"/>
      <c r="K52"/>
      <c r="L52"/>
      <c r="M52" s="96"/>
      <c r="N52" s="96"/>
    </row>
    <row r="53" spans="1:14" ht="12.75">
      <c r="A53" s="97" t="s">
        <v>71</v>
      </c>
      <c r="B53" s="91"/>
      <c r="C53" s="130">
        <f>'[1]Bilanço P'!$L$77</f>
        <v>8932000</v>
      </c>
      <c r="D53" s="130">
        <f>'[1]Bilanço P'!$M$77</f>
        <v>7337457</v>
      </c>
      <c r="E53" s="3"/>
      <c r="F53" s="81"/>
      <c r="H53" s="102"/>
      <c r="I53" s="102"/>
      <c r="J53"/>
      <c r="K53" s="104"/>
      <c r="L53" s="104"/>
      <c r="M53" s="96"/>
      <c r="N53" s="96"/>
    </row>
    <row r="54" spans="1:14" ht="12.75">
      <c r="A54" s="97" t="s">
        <v>29</v>
      </c>
      <c r="B54" s="91"/>
      <c r="C54" s="130">
        <f>'[1]Bilanço P'!$L$78</f>
        <v>84093439</v>
      </c>
      <c r="D54" s="130">
        <f>'[1]Bilanço P'!$M$78</f>
        <v>40462255</v>
      </c>
      <c r="F54" s="81"/>
      <c r="H54" s="102"/>
      <c r="I54" s="101"/>
      <c r="J54"/>
      <c r="K54"/>
      <c r="L54"/>
      <c r="M54" s="96"/>
      <c r="N54" s="96"/>
    </row>
    <row r="55" spans="1:14" ht="12.75">
      <c r="A55" s="97" t="s">
        <v>5</v>
      </c>
      <c r="B55" s="91"/>
      <c r="C55" s="130">
        <f>'[1]Bilanço P'!$L$79</f>
        <v>15702728</v>
      </c>
      <c r="D55" s="130">
        <f>'[1]Bilanço P'!$M$79</f>
        <v>61189589</v>
      </c>
      <c r="F55" s="81"/>
      <c r="H55" s="102"/>
      <c r="I55" s="102"/>
      <c r="J55"/>
      <c r="K55"/>
      <c r="L55"/>
      <c r="M55" s="96"/>
      <c r="N55" s="96"/>
    </row>
    <row r="56" spans="1:14" ht="12.75">
      <c r="A56" s="113"/>
      <c r="B56" s="109"/>
      <c r="C56" s="110"/>
      <c r="D56" s="111"/>
      <c r="E56" s="4" t="s">
        <v>135</v>
      </c>
      <c r="F56" s="4" t="s">
        <v>135</v>
      </c>
      <c r="H56" s="101"/>
      <c r="I56" s="102"/>
      <c r="J56"/>
      <c r="K56"/>
      <c r="L56"/>
      <c r="M56" s="96"/>
      <c r="N56" s="96"/>
    </row>
    <row r="57" spans="1:14" ht="20.25" customHeight="1" thickBot="1">
      <c r="A57" s="114" t="s">
        <v>19</v>
      </c>
      <c r="B57" s="115"/>
      <c r="C57" s="116">
        <f>+C5+C27+C42</f>
        <v>278438964</v>
      </c>
      <c r="D57" s="116">
        <f>+D5+D27+D42</f>
        <v>270683719</v>
      </c>
      <c r="E57" s="4">
        <f>'[1]Bilanço P'!$L$81-C57</f>
        <v>0</v>
      </c>
      <c r="F57" s="4">
        <f>'[1]Bilanço P'!$M$81-D57</f>
        <v>0</v>
      </c>
      <c r="H57" s="102"/>
      <c r="I57" s="102"/>
      <c r="J57"/>
      <c r="K57"/>
      <c r="L57"/>
      <c r="M57" s="96"/>
      <c r="N57" s="96"/>
    </row>
    <row r="58" spans="1:14" ht="13.5" thickTop="1">
      <c r="H58" s="102"/>
      <c r="I58" s="102"/>
      <c r="J58"/>
      <c r="K58" s="104"/>
      <c r="L58" s="104"/>
      <c r="M58" s="96"/>
      <c r="N58" s="96"/>
    </row>
    <row r="59" spans="1:14" ht="12.75">
      <c r="H59" s="102"/>
      <c r="I59" s="102"/>
      <c r="J59"/>
      <c r="K59" s="104"/>
      <c r="L59" s="104"/>
      <c r="M59" s="96"/>
      <c r="N59" s="96"/>
    </row>
    <row r="60" spans="1:14" ht="12.75">
      <c r="I60" s="101"/>
      <c r="J60"/>
      <c r="K60"/>
      <c r="L60"/>
      <c r="M60" s="96"/>
      <c r="N60" s="96"/>
    </row>
    <row r="61" spans="1:14" ht="12.75">
      <c r="I61" s="102"/>
      <c r="J61"/>
      <c r="K61" s="104"/>
      <c r="L61" s="104"/>
      <c r="M61" s="96"/>
      <c r="N61" s="96"/>
    </row>
    <row r="62" spans="1:14" ht="12.75">
      <c r="I62" s="102"/>
      <c r="J62"/>
      <c r="K62" s="104"/>
      <c r="L62" s="104"/>
      <c r="M62" s="96"/>
      <c r="N62" s="96"/>
    </row>
    <row r="63" spans="1:14" ht="12.75">
      <c r="I63" s="102"/>
      <c r="J63"/>
      <c r="K63" s="104"/>
      <c r="L63" s="104"/>
      <c r="M63" s="96"/>
      <c r="N63" s="96"/>
    </row>
    <row r="64" spans="1:14" ht="12.75">
      <c r="I64" s="101"/>
      <c r="J64"/>
      <c r="K64"/>
      <c r="L64"/>
      <c r="M64" s="96"/>
      <c r="N64" s="96"/>
    </row>
    <row r="65" spans="9:14" ht="12.75">
      <c r="I65" s="118"/>
      <c r="J65"/>
      <c r="K65" s="119"/>
      <c r="L65" s="119"/>
      <c r="M65" s="96"/>
      <c r="N65" s="96"/>
    </row>
  </sheetData>
  <mergeCells count="1">
    <mergeCell ref="A1:D1"/>
  </mergeCells>
  <pageMargins left="0.7" right="0.7" top="0.75" bottom="0.75" header="0.3" footer="0.3"/>
  <pageSetup paperSize="9" scale="83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2060"/>
    <pageSetUpPr fitToPage="1"/>
  </sheetPr>
  <dimension ref="A1:V42"/>
  <sheetViews>
    <sheetView showGridLines="0" view="pageBreakPreview" zoomScaleNormal="80" zoomScaleSheetLayoutView="100" workbookViewId="0">
      <selection sqref="A1:F1"/>
    </sheetView>
  </sheetViews>
  <sheetFormatPr defaultColWidth="8.85546875" defaultRowHeight="12"/>
  <cols>
    <col min="1" max="1" width="45.140625" style="136" customWidth="1"/>
    <col min="2" max="2" width="11" style="135" customWidth="1"/>
    <col min="3" max="3" width="20" style="135" customWidth="1"/>
    <col min="4" max="4" width="18.85546875" style="135" customWidth="1"/>
    <col min="5" max="6" width="19" style="135" customWidth="1"/>
    <col min="7" max="7" width="10.28515625" style="4" bestFit="1" customWidth="1"/>
    <col min="8" max="8" width="11.28515625" style="4" bestFit="1" customWidth="1"/>
    <col min="9" max="9" width="6.28515625" style="135" bestFit="1" customWidth="1"/>
    <col min="10" max="10" width="36.42578125" style="135" bestFit="1" customWidth="1"/>
    <col min="11" max="11" width="5.85546875" style="135" bestFit="1" customWidth="1"/>
    <col min="12" max="12" width="15.85546875" style="135" bestFit="1" customWidth="1"/>
    <col min="13" max="15" width="16.140625" style="135" bestFit="1" customWidth="1"/>
    <col min="16" max="16" width="7.140625" style="136" bestFit="1" customWidth="1"/>
    <col min="17" max="232" width="8.85546875" style="136"/>
    <col min="233" max="233" width="32" style="136" customWidth="1"/>
    <col min="234" max="238" width="15" style="136" customWidth="1"/>
    <col min="239" max="488" width="8.85546875" style="136"/>
    <col min="489" max="489" width="32" style="136" customWidth="1"/>
    <col min="490" max="494" width="15" style="136" customWidth="1"/>
    <col min="495" max="744" width="8.85546875" style="136"/>
    <col min="745" max="745" width="32" style="136" customWidth="1"/>
    <col min="746" max="750" width="15" style="136" customWidth="1"/>
    <col min="751" max="1000" width="8.85546875" style="136"/>
    <col min="1001" max="1001" width="32" style="136" customWidth="1"/>
    <col min="1002" max="1006" width="15" style="136" customWidth="1"/>
    <col min="1007" max="1256" width="8.85546875" style="136"/>
    <col min="1257" max="1257" width="32" style="136" customWidth="1"/>
    <col min="1258" max="1262" width="15" style="136" customWidth="1"/>
    <col min="1263" max="1512" width="8.85546875" style="136"/>
    <col min="1513" max="1513" width="32" style="136" customWidth="1"/>
    <col min="1514" max="1518" width="15" style="136" customWidth="1"/>
    <col min="1519" max="1768" width="8.85546875" style="136"/>
    <col min="1769" max="1769" width="32" style="136" customWidth="1"/>
    <col min="1770" max="1774" width="15" style="136" customWidth="1"/>
    <col min="1775" max="2024" width="8.85546875" style="136"/>
    <col min="2025" max="2025" width="32" style="136" customWidth="1"/>
    <col min="2026" max="2030" width="15" style="136" customWidth="1"/>
    <col min="2031" max="2280" width="8.85546875" style="136"/>
    <col min="2281" max="2281" width="32" style="136" customWidth="1"/>
    <col min="2282" max="2286" width="15" style="136" customWidth="1"/>
    <col min="2287" max="2536" width="8.85546875" style="136"/>
    <col min="2537" max="2537" width="32" style="136" customWidth="1"/>
    <col min="2538" max="2542" width="15" style="136" customWidth="1"/>
    <col min="2543" max="2792" width="8.85546875" style="136"/>
    <col min="2793" max="2793" width="32" style="136" customWidth="1"/>
    <col min="2794" max="2798" width="15" style="136" customWidth="1"/>
    <col min="2799" max="3048" width="8.85546875" style="136"/>
    <col min="3049" max="3049" width="32" style="136" customWidth="1"/>
    <col min="3050" max="3054" width="15" style="136" customWidth="1"/>
    <col min="3055" max="3304" width="8.85546875" style="136"/>
    <col min="3305" max="3305" width="32" style="136" customWidth="1"/>
    <col min="3306" max="3310" width="15" style="136" customWidth="1"/>
    <col min="3311" max="3560" width="8.85546875" style="136"/>
    <col min="3561" max="3561" width="32" style="136" customWidth="1"/>
    <col min="3562" max="3566" width="15" style="136" customWidth="1"/>
    <col min="3567" max="3816" width="8.85546875" style="136"/>
    <col min="3817" max="3817" width="32" style="136" customWidth="1"/>
    <col min="3818" max="3822" width="15" style="136" customWidth="1"/>
    <col min="3823" max="4072" width="8.85546875" style="136"/>
    <col min="4073" max="4073" width="32" style="136" customWidth="1"/>
    <col min="4074" max="4078" width="15" style="136" customWidth="1"/>
    <col min="4079" max="4328" width="8.85546875" style="136"/>
    <col min="4329" max="4329" width="32" style="136" customWidth="1"/>
    <col min="4330" max="4334" width="15" style="136" customWidth="1"/>
    <col min="4335" max="4584" width="8.85546875" style="136"/>
    <col min="4585" max="4585" width="32" style="136" customWidth="1"/>
    <col min="4586" max="4590" width="15" style="136" customWidth="1"/>
    <col min="4591" max="4840" width="8.85546875" style="136"/>
    <col min="4841" max="4841" width="32" style="136" customWidth="1"/>
    <col min="4842" max="4846" width="15" style="136" customWidth="1"/>
    <col min="4847" max="5096" width="8.85546875" style="136"/>
    <col min="5097" max="5097" width="32" style="136" customWidth="1"/>
    <col min="5098" max="5102" width="15" style="136" customWidth="1"/>
    <col min="5103" max="5352" width="8.85546875" style="136"/>
    <col min="5353" max="5353" width="32" style="136" customWidth="1"/>
    <col min="5354" max="5358" width="15" style="136" customWidth="1"/>
    <col min="5359" max="5608" width="8.85546875" style="136"/>
    <col min="5609" max="5609" width="32" style="136" customWidth="1"/>
    <col min="5610" max="5614" width="15" style="136" customWidth="1"/>
    <col min="5615" max="5864" width="8.85546875" style="136"/>
    <col min="5865" max="5865" width="32" style="136" customWidth="1"/>
    <col min="5866" max="5870" width="15" style="136" customWidth="1"/>
    <col min="5871" max="6120" width="8.85546875" style="136"/>
    <col min="6121" max="6121" width="32" style="136" customWidth="1"/>
    <col min="6122" max="6126" width="15" style="136" customWidth="1"/>
    <col min="6127" max="6376" width="8.85546875" style="136"/>
    <col min="6377" max="6377" width="32" style="136" customWidth="1"/>
    <col min="6378" max="6382" width="15" style="136" customWidth="1"/>
    <col min="6383" max="6632" width="8.85546875" style="136"/>
    <col min="6633" max="6633" width="32" style="136" customWidth="1"/>
    <col min="6634" max="6638" width="15" style="136" customWidth="1"/>
    <col min="6639" max="6888" width="8.85546875" style="136"/>
    <col min="6889" max="6889" width="32" style="136" customWidth="1"/>
    <col min="6890" max="6894" width="15" style="136" customWidth="1"/>
    <col min="6895" max="7144" width="8.85546875" style="136"/>
    <col min="7145" max="7145" width="32" style="136" customWidth="1"/>
    <col min="7146" max="7150" width="15" style="136" customWidth="1"/>
    <col min="7151" max="7400" width="8.85546875" style="136"/>
    <col min="7401" max="7401" width="32" style="136" customWidth="1"/>
    <col min="7402" max="7406" width="15" style="136" customWidth="1"/>
    <col min="7407" max="7656" width="8.85546875" style="136"/>
    <col min="7657" max="7657" width="32" style="136" customWidth="1"/>
    <col min="7658" max="7662" width="15" style="136" customWidth="1"/>
    <col min="7663" max="7912" width="8.85546875" style="136"/>
    <col min="7913" max="7913" width="32" style="136" customWidth="1"/>
    <col min="7914" max="7918" width="15" style="136" customWidth="1"/>
    <col min="7919" max="8168" width="8.85546875" style="136"/>
    <col min="8169" max="8169" width="32" style="136" customWidth="1"/>
    <col min="8170" max="8174" width="15" style="136" customWidth="1"/>
    <col min="8175" max="8424" width="8.85546875" style="136"/>
    <col min="8425" max="8425" width="32" style="136" customWidth="1"/>
    <col min="8426" max="8430" width="15" style="136" customWidth="1"/>
    <col min="8431" max="8680" width="8.85546875" style="136"/>
    <col min="8681" max="8681" width="32" style="136" customWidth="1"/>
    <col min="8682" max="8686" width="15" style="136" customWidth="1"/>
    <col min="8687" max="8936" width="8.85546875" style="136"/>
    <col min="8937" max="8937" width="32" style="136" customWidth="1"/>
    <col min="8938" max="8942" width="15" style="136" customWidth="1"/>
    <col min="8943" max="9192" width="8.85546875" style="136"/>
    <col min="9193" max="9193" width="32" style="136" customWidth="1"/>
    <col min="9194" max="9198" width="15" style="136" customWidth="1"/>
    <col min="9199" max="9448" width="8.85546875" style="136"/>
    <col min="9449" max="9449" width="32" style="136" customWidth="1"/>
    <col min="9450" max="9454" width="15" style="136" customWidth="1"/>
    <col min="9455" max="9704" width="8.85546875" style="136"/>
    <col min="9705" max="9705" width="32" style="136" customWidth="1"/>
    <col min="9706" max="9710" width="15" style="136" customWidth="1"/>
    <col min="9711" max="9960" width="8.85546875" style="136"/>
    <col min="9961" max="9961" width="32" style="136" customWidth="1"/>
    <col min="9962" max="9966" width="15" style="136" customWidth="1"/>
    <col min="9967" max="10216" width="8.85546875" style="136"/>
    <col min="10217" max="10217" width="32" style="136" customWidth="1"/>
    <col min="10218" max="10222" width="15" style="136" customWidth="1"/>
    <col min="10223" max="10472" width="8.85546875" style="136"/>
    <col min="10473" max="10473" width="32" style="136" customWidth="1"/>
    <col min="10474" max="10478" width="15" style="136" customWidth="1"/>
    <col min="10479" max="10728" width="8.85546875" style="136"/>
    <col min="10729" max="10729" width="32" style="136" customWidth="1"/>
    <col min="10730" max="10734" width="15" style="136" customWidth="1"/>
    <col min="10735" max="10984" width="8.85546875" style="136"/>
    <col min="10985" max="10985" width="32" style="136" customWidth="1"/>
    <col min="10986" max="10990" width="15" style="136" customWidth="1"/>
    <col min="10991" max="11240" width="8.85546875" style="136"/>
    <col min="11241" max="11241" width="32" style="136" customWidth="1"/>
    <col min="11242" max="11246" width="15" style="136" customWidth="1"/>
    <col min="11247" max="11496" width="8.85546875" style="136"/>
    <col min="11497" max="11497" width="32" style="136" customWidth="1"/>
    <col min="11498" max="11502" width="15" style="136" customWidth="1"/>
    <col min="11503" max="11752" width="8.85546875" style="136"/>
    <col min="11753" max="11753" width="32" style="136" customWidth="1"/>
    <col min="11754" max="11758" width="15" style="136" customWidth="1"/>
    <col min="11759" max="12008" width="8.85546875" style="136"/>
    <col min="12009" max="12009" width="32" style="136" customWidth="1"/>
    <col min="12010" max="12014" width="15" style="136" customWidth="1"/>
    <col min="12015" max="12264" width="8.85546875" style="136"/>
    <col min="12265" max="12265" width="32" style="136" customWidth="1"/>
    <col min="12266" max="12270" width="15" style="136" customWidth="1"/>
    <col min="12271" max="12520" width="8.85546875" style="136"/>
    <col min="12521" max="12521" width="32" style="136" customWidth="1"/>
    <col min="12522" max="12526" width="15" style="136" customWidth="1"/>
    <col min="12527" max="12776" width="8.85546875" style="136"/>
    <col min="12777" max="12777" width="32" style="136" customWidth="1"/>
    <col min="12778" max="12782" width="15" style="136" customWidth="1"/>
    <col min="12783" max="13032" width="8.85546875" style="136"/>
    <col min="13033" max="13033" width="32" style="136" customWidth="1"/>
    <col min="13034" max="13038" width="15" style="136" customWidth="1"/>
    <col min="13039" max="13288" width="8.85546875" style="136"/>
    <col min="13289" max="13289" width="32" style="136" customWidth="1"/>
    <col min="13290" max="13294" width="15" style="136" customWidth="1"/>
    <col min="13295" max="13544" width="8.85546875" style="136"/>
    <col min="13545" max="13545" width="32" style="136" customWidth="1"/>
    <col min="13546" max="13550" width="15" style="136" customWidth="1"/>
    <col min="13551" max="13800" width="8.85546875" style="136"/>
    <col min="13801" max="13801" width="32" style="136" customWidth="1"/>
    <col min="13802" max="13806" width="15" style="136" customWidth="1"/>
    <col min="13807" max="14056" width="8.85546875" style="136"/>
    <col min="14057" max="14057" width="32" style="136" customWidth="1"/>
    <col min="14058" max="14062" width="15" style="136" customWidth="1"/>
    <col min="14063" max="14312" width="8.85546875" style="136"/>
    <col min="14313" max="14313" width="32" style="136" customWidth="1"/>
    <col min="14314" max="14318" width="15" style="136" customWidth="1"/>
    <col min="14319" max="14568" width="8.85546875" style="136"/>
    <col min="14569" max="14569" width="32" style="136" customWidth="1"/>
    <col min="14570" max="14574" width="15" style="136" customWidth="1"/>
    <col min="14575" max="14824" width="8.85546875" style="136"/>
    <col min="14825" max="14825" width="32" style="136" customWidth="1"/>
    <col min="14826" max="14830" width="15" style="136" customWidth="1"/>
    <col min="14831" max="15080" width="8.85546875" style="136"/>
    <col min="15081" max="15081" width="32" style="136" customWidth="1"/>
    <col min="15082" max="15086" width="15" style="136" customWidth="1"/>
    <col min="15087" max="15336" width="8.85546875" style="136"/>
    <col min="15337" max="15337" width="32" style="136" customWidth="1"/>
    <col min="15338" max="15342" width="15" style="136" customWidth="1"/>
    <col min="15343" max="15592" width="8.85546875" style="136"/>
    <col min="15593" max="15593" width="32" style="136" customWidth="1"/>
    <col min="15594" max="15598" width="15" style="136" customWidth="1"/>
    <col min="15599" max="15848" width="8.85546875" style="136"/>
    <col min="15849" max="15849" width="32" style="136" customWidth="1"/>
    <col min="15850" max="15854" width="15" style="136" customWidth="1"/>
    <col min="15855" max="16104" width="8.85546875" style="136"/>
    <col min="16105" max="16105" width="32" style="136" customWidth="1"/>
    <col min="16106" max="16110" width="15" style="136" customWidth="1"/>
    <col min="16111" max="16384" width="8.85546875" style="136"/>
  </cols>
  <sheetData>
    <row r="1" spans="1:22" ht="27.6" customHeight="1">
      <c r="A1" s="223" t="s">
        <v>184</v>
      </c>
      <c r="B1" s="223"/>
      <c r="C1" s="223"/>
      <c r="D1" s="223"/>
      <c r="E1" s="223"/>
      <c r="F1" s="223"/>
      <c r="G1" s="3"/>
      <c r="H1" s="3"/>
    </row>
    <row r="2" spans="1:22" ht="33.75">
      <c r="A2" s="216" t="s">
        <v>176</v>
      </c>
      <c r="B2" s="217"/>
      <c r="C2" s="218" t="str">
        <f>+'[2]Gelir Tablosu'!C2</f>
        <v>Sınırlı denetimden geçmiş</v>
      </c>
      <c r="D2" s="218" t="str">
        <f>+'[3]Gelir Tablosu '!D2</f>
        <v>Sınırlı denetimden geçmemiş</v>
      </c>
      <c r="E2" s="218" t="str">
        <f>+'[3]Gelir Tablosu '!E2</f>
        <v>Sınırlı denetimden geçmiş</v>
      </c>
      <c r="F2" s="218" t="str">
        <f>+'[3]Gelir Tablosu '!F2</f>
        <v>Sınırlı denetimden geçmemiş</v>
      </c>
      <c r="G2" s="3"/>
      <c r="H2" s="137"/>
      <c r="I2" s="138"/>
      <c r="J2" s="139"/>
      <c r="K2" s="139"/>
      <c r="L2" s="140"/>
      <c r="M2" s="140"/>
      <c r="N2" s="140"/>
      <c r="O2" s="140"/>
      <c r="P2" s="139"/>
    </row>
    <row r="3" spans="1:22" ht="24">
      <c r="A3" s="141" t="s">
        <v>119</v>
      </c>
      <c r="B3" s="142" t="s">
        <v>59</v>
      </c>
      <c r="C3" s="143" t="s">
        <v>182</v>
      </c>
      <c r="D3" s="143" t="s">
        <v>183</v>
      </c>
      <c r="E3" s="143" t="s">
        <v>173</v>
      </c>
      <c r="F3" s="143" t="s">
        <v>174</v>
      </c>
      <c r="G3" s="3"/>
      <c r="H3" s="137"/>
      <c r="I3" s="138"/>
      <c r="J3" s="139"/>
      <c r="K3" s="139"/>
      <c r="L3" s="144"/>
      <c r="M3" s="144"/>
      <c r="N3" s="144"/>
      <c r="O3" s="144"/>
      <c r="P3" s="139"/>
    </row>
    <row r="4" spans="1:22" ht="12.75">
      <c r="A4" s="145"/>
      <c r="B4" s="146"/>
      <c r="C4" s="146"/>
      <c r="D4" s="147"/>
      <c r="E4" s="146"/>
      <c r="F4" s="147"/>
      <c r="G4" s="3"/>
      <c r="H4" s="137"/>
      <c r="I4" s="138"/>
      <c r="J4" s="139"/>
      <c r="K4" s="144"/>
      <c r="L4" s="148"/>
      <c r="M4" s="148"/>
      <c r="N4" s="148"/>
      <c r="O4" s="148"/>
      <c r="P4" s="139"/>
    </row>
    <row r="5" spans="1:22" ht="12.75">
      <c r="A5" s="149" t="s">
        <v>30</v>
      </c>
      <c r="B5" s="150"/>
      <c r="C5" s="150"/>
      <c r="D5" s="150"/>
      <c r="E5" s="150"/>
      <c r="F5" s="150"/>
      <c r="G5" s="3"/>
      <c r="H5" s="137"/>
      <c r="I5" s="138"/>
      <c r="J5" s="144"/>
      <c r="K5" s="139"/>
      <c r="L5" s="139"/>
      <c r="M5" s="139"/>
      <c r="N5" s="139"/>
      <c r="O5" s="139"/>
      <c r="P5" s="139"/>
    </row>
    <row r="6" spans="1:22" ht="12.75">
      <c r="A6" s="151" t="s">
        <v>50</v>
      </c>
      <c r="B6" s="150">
        <v>14</v>
      </c>
      <c r="C6" s="152">
        <f>'[1]Gelir Tablosu'!$N$10</f>
        <v>241404349</v>
      </c>
      <c r="D6" s="152">
        <f>'[1]Gelir Tablosu'!$O$10</f>
        <v>106778529</v>
      </c>
      <c r="E6" s="152">
        <f>'[1]Gelir Tablosu'!$P$10</f>
        <v>253193541</v>
      </c>
      <c r="F6" s="152">
        <f>'[1]Gelir Tablosu'!$Q$10</f>
        <v>130017880</v>
      </c>
      <c r="G6" s="3"/>
      <c r="H6" s="137"/>
      <c r="I6" s="138"/>
      <c r="J6" s="153"/>
      <c r="K6" s="153"/>
      <c r="L6" s="154"/>
      <c r="M6" s="154"/>
      <c r="N6" s="154"/>
      <c r="O6" s="154"/>
      <c r="P6" s="139"/>
      <c r="Q6" s="139"/>
      <c r="R6" s="139"/>
      <c r="S6" s="139"/>
      <c r="T6" s="139"/>
      <c r="U6" s="139"/>
      <c r="V6" s="139"/>
    </row>
    <row r="7" spans="1:22" ht="12.75">
      <c r="A7" s="151" t="s">
        <v>31</v>
      </c>
      <c r="B7" s="150">
        <v>14</v>
      </c>
      <c r="C7" s="152">
        <f>'[1]Gelir Tablosu'!$N$11</f>
        <v>-216765012</v>
      </c>
      <c r="D7" s="152">
        <f>'[1]Gelir Tablosu'!$O$11</f>
        <v>-96466132</v>
      </c>
      <c r="E7" s="152">
        <f>'[1]Gelir Tablosu'!$P$11</f>
        <v>-219854622</v>
      </c>
      <c r="F7" s="152">
        <f>'[1]Gelir Tablosu'!$Q$11</f>
        <v>-111900638</v>
      </c>
      <c r="G7" s="3"/>
      <c r="H7" s="137"/>
      <c r="I7" s="155"/>
      <c r="J7" s="153"/>
      <c r="K7" s="153"/>
      <c r="L7" s="154"/>
      <c r="M7" s="154"/>
      <c r="N7" s="154"/>
      <c r="O7" s="154"/>
      <c r="P7" s="139"/>
      <c r="Q7" s="139"/>
      <c r="R7" s="139"/>
      <c r="S7" s="139"/>
      <c r="T7" s="139"/>
      <c r="U7" s="139"/>
    </row>
    <row r="8" spans="1:22" ht="11.25" customHeight="1">
      <c r="A8" s="156"/>
      <c r="B8" s="157"/>
      <c r="C8" s="158"/>
      <c r="D8" s="158"/>
      <c r="E8" s="158"/>
      <c r="F8" s="158"/>
      <c r="G8" s="4" t="s">
        <v>135</v>
      </c>
      <c r="H8" s="4" t="s">
        <v>135</v>
      </c>
      <c r="I8" s="138"/>
      <c r="J8" s="136"/>
      <c r="K8" s="136"/>
      <c r="L8" s="136"/>
      <c r="M8" s="136"/>
      <c r="N8" s="136"/>
      <c r="O8" s="136"/>
      <c r="P8" s="139"/>
      <c r="Q8" s="139"/>
      <c r="R8" s="139"/>
      <c r="S8" s="139"/>
      <c r="T8" s="139"/>
      <c r="U8" s="139"/>
    </row>
    <row r="9" spans="1:22" ht="12.75">
      <c r="A9" s="159" t="s">
        <v>20</v>
      </c>
      <c r="B9" s="160"/>
      <c r="C9" s="161">
        <f>+SUM(C6:C7)</f>
        <v>24639337</v>
      </c>
      <c r="D9" s="161">
        <f>+SUM(D6:D7)</f>
        <v>10312397</v>
      </c>
      <c r="E9" s="161">
        <f>+SUM(E6:E7)</f>
        <v>33338919</v>
      </c>
      <c r="F9" s="161">
        <f>+SUM(F6:F7)</f>
        <v>18117242</v>
      </c>
      <c r="G9" s="3">
        <f>'[1]Gelir Tablosu'!$N$12-C9</f>
        <v>0</v>
      </c>
      <c r="H9" s="3">
        <f>+D9-'[4]Profit or Loss '!$D$9</f>
        <v>0</v>
      </c>
      <c r="I9" s="138"/>
      <c r="J9" s="162"/>
      <c r="K9" s="139"/>
      <c r="L9" s="163"/>
      <c r="M9" s="163"/>
      <c r="N9" s="163"/>
      <c r="O9" s="163"/>
      <c r="P9" s="139"/>
      <c r="Q9" s="139"/>
      <c r="R9" s="139"/>
      <c r="S9" s="139"/>
      <c r="T9" s="139"/>
      <c r="U9" s="139"/>
    </row>
    <row r="10" spans="1:22" ht="12.75" customHeight="1">
      <c r="A10" s="151"/>
      <c r="B10" s="164"/>
      <c r="C10" s="150"/>
      <c r="D10" s="150"/>
      <c r="E10" s="150"/>
      <c r="F10" s="150"/>
      <c r="G10" s="3"/>
      <c r="H10" s="166"/>
      <c r="I10" s="138"/>
      <c r="J10" s="136"/>
      <c r="K10" s="136"/>
      <c r="L10" s="136"/>
      <c r="M10" s="136"/>
      <c r="N10" s="136"/>
      <c r="O10" s="136"/>
      <c r="P10" s="139"/>
      <c r="Q10" s="139"/>
      <c r="R10" s="139"/>
      <c r="S10" s="139"/>
      <c r="T10" s="139"/>
      <c r="U10" s="139"/>
    </row>
    <row r="11" spans="1:22" ht="12.75">
      <c r="A11" s="151" t="s">
        <v>142</v>
      </c>
      <c r="B11" s="150"/>
      <c r="C11" s="152">
        <f>'[1]Gelir Tablosu'!$N$13</f>
        <v>-4126938</v>
      </c>
      <c r="D11" s="152">
        <f>'[1]Gelir Tablosu'!$O$13</f>
        <v>-2034719</v>
      </c>
      <c r="E11" s="152">
        <f>'[1]Gelir Tablosu'!$P$13</f>
        <v>-3994100</v>
      </c>
      <c r="F11" s="152">
        <f>'[1]Gelir Tablosu'!$Q$13</f>
        <v>-2506482</v>
      </c>
      <c r="G11" s="3"/>
      <c r="H11" s="166"/>
      <c r="I11" s="167"/>
      <c r="J11" s="153"/>
      <c r="K11" s="153"/>
      <c r="L11" s="154"/>
      <c r="M11" s="154"/>
      <c r="N11" s="154"/>
      <c r="O11" s="154"/>
      <c r="P11" s="139"/>
      <c r="Q11" s="139"/>
      <c r="R11" s="139"/>
      <c r="S11" s="139"/>
      <c r="T11" s="139"/>
      <c r="U11" s="139"/>
    </row>
    <row r="12" spans="1:22" ht="12.75">
      <c r="A12" s="151" t="s">
        <v>32</v>
      </c>
      <c r="B12" s="150"/>
      <c r="C12" s="152">
        <f>'[1]Gelir Tablosu'!$N$14</f>
        <v>-3871421</v>
      </c>
      <c r="D12" s="152">
        <f>'[1]Gelir Tablosu'!$O$14</f>
        <v>-1756028</v>
      </c>
      <c r="E12" s="152">
        <f>'[1]Gelir Tablosu'!$P$14</f>
        <v>-3478725</v>
      </c>
      <c r="F12" s="152">
        <f>'[1]Gelir Tablosu'!$Q$14</f>
        <v>-1845076</v>
      </c>
      <c r="G12" s="3"/>
      <c r="H12" s="166"/>
      <c r="I12" s="167"/>
      <c r="J12" s="153"/>
      <c r="K12" s="153"/>
      <c r="L12" s="154"/>
      <c r="M12" s="154"/>
      <c r="N12" s="154"/>
      <c r="O12" s="154"/>
      <c r="P12" s="139"/>
      <c r="Q12" s="139"/>
      <c r="R12" s="139"/>
      <c r="S12" s="139"/>
      <c r="T12" s="139"/>
      <c r="U12" s="139"/>
    </row>
    <row r="13" spans="1:22" ht="12.75">
      <c r="A13" s="151" t="s">
        <v>33</v>
      </c>
      <c r="B13" s="150"/>
      <c r="C13" s="152">
        <f>'[1]Gelir Tablosu'!$N$15</f>
        <v>-3067785</v>
      </c>
      <c r="D13" s="152">
        <f>'[1]Gelir Tablosu'!$O$15</f>
        <v>-1605367</v>
      </c>
      <c r="E13" s="152">
        <f>'[1]Gelir Tablosu'!$P$15</f>
        <v>-3671948</v>
      </c>
      <c r="F13" s="152">
        <f>'[1]Gelir Tablosu'!$Q$15</f>
        <v>-2138852</v>
      </c>
      <c r="G13" s="3"/>
      <c r="H13" s="166"/>
      <c r="I13" s="138"/>
      <c r="J13" s="153"/>
      <c r="K13" s="153"/>
      <c r="L13" s="154"/>
      <c r="M13" s="154"/>
      <c r="N13" s="154"/>
      <c r="O13" s="154"/>
      <c r="P13" s="139"/>
      <c r="Q13" s="139"/>
      <c r="R13" s="139"/>
      <c r="S13" s="139"/>
      <c r="T13" s="139"/>
      <c r="U13" s="139"/>
    </row>
    <row r="14" spans="1:22" ht="12.75">
      <c r="A14" s="151" t="s">
        <v>51</v>
      </c>
      <c r="B14" s="150">
        <v>16</v>
      </c>
      <c r="C14" s="152">
        <f>'[1]Gelir Tablosu'!$N$16</f>
        <v>5912943</v>
      </c>
      <c r="D14" s="152">
        <f>'[1]Gelir Tablosu'!$O$16</f>
        <v>1927402</v>
      </c>
      <c r="E14" s="152">
        <f>'[1]Gelir Tablosu'!$P$16</f>
        <v>11897369</v>
      </c>
      <c r="F14" s="152">
        <f>'[1]Gelir Tablosu'!$Q$16</f>
        <v>9804767</v>
      </c>
      <c r="G14" s="3"/>
      <c r="H14" s="166"/>
      <c r="I14" s="138"/>
      <c r="J14" s="153"/>
      <c r="K14" s="153"/>
      <c r="L14" s="154"/>
      <c r="M14" s="154"/>
      <c r="N14" s="154"/>
      <c r="O14" s="154"/>
      <c r="P14" s="139"/>
      <c r="Q14" s="139"/>
      <c r="R14" s="139"/>
      <c r="S14" s="139"/>
      <c r="T14" s="139"/>
      <c r="U14" s="139"/>
    </row>
    <row r="15" spans="1:22" ht="12.75">
      <c r="A15" s="151" t="s">
        <v>52</v>
      </c>
      <c r="B15" s="150">
        <v>16</v>
      </c>
      <c r="C15" s="152">
        <f>'[1]Gelir Tablosu'!$N$17</f>
        <v>-5817389</v>
      </c>
      <c r="D15" s="152">
        <f>'[1]Gelir Tablosu'!$O$17</f>
        <v>-2811225</v>
      </c>
      <c r="E15" s="152">
        <f>'[1]Gelir Tablosu'!$P$17</f>
        <v>-5931875</v>
      </c>
      <c r="F15" s="152">
        <f>'[1]Gelir Tablosu'!$Q$17</f>
        <v>-3970396</v>
      </c>
      <c r="G15" s="3"/>
      <c r="H15" s="166"/>
      <c r="I15" s="138"/>
      <c r="J15" s="153"/>
      <c r="K15" s="153"/>
      <c r="L15" s="154"/>
      <c r="M15" s="154"/>
      <c r="N15" s="154"/>
      <c r="O15" s="154"/>
      <c r="P15" s="139"/>
      <c r="Q15" s="139"/>
      <c r="R15" s="139"/>
      <c r="S15" s="139"/>
      <c r="T15" s="139"/>
      <c r="U15" s="139"/>
    </row>
    <row r="16" spans="1:22" ht="12" customHeight="1">
      <c r="A16" s="156"/>
      <c r="B16" s="157"/>
      <c r="C16" s="168"/>
      <c r="D16" s="168"/>
      <c r="E16" s="168"/>
      <c r="F16" s="168"/>
      <c r="G16" s="4" t="s">
        <v>135</v>
      </c>
      <c r="H16" s="4" t="s">
        <v>135</v>
      </c>
      <c r="I16" s="167"/>
      <c r="J16" s="136"/>
      <c r="K16" s="136"/>
      <c r="L16" s="136"/>
      <c r="M16" s="136"/>
      <c r="N16" s="136"/>
      <c r="O16" s="136"/>
      <c r="P16" s="139"/>
      <c r="Q16" s="139"/>
      <c r="R16" s="139"/>
      <c r="S16" s="139"/>
      <c r="T16" s="139"/>
      <c r="U16" s="139"/>
    </row>
    <row r="17" spans="1:21" ht="12.75">
      <c r="A17" s="159" t="s">
        <v>53</v>
      </c>
      <c r="B17" s="160"/>
      <c r="C17" s="161">
        <f>+SUM(C9:C15)</f>
        <v>13668747</v>
      </c>
      <c r="D17" s="161">
        <f>+SUM(D9:D15)</f>
        <v>4032460</v>
      </c>
      <c r="E17" s="161">
        <f>+SUM(E9:E15)</f>
        <v>28159640</v>
      </c>
      <c r="F17" s="161">
        <f>+SUM(F9:F15)</f>
        <v>17461203</v>
      </c>
      <c r="G17" s="3">
        <f>'[1]Gelir Tablosu'!$N$18-C17</f>
        <v>0</v>
      </c>
      <c r="H17" s="3">
        <f>+D17-'[4]Profit or Loss '!$D$17</f>
        <v>0</v>
      </c>
      <c r="I17" s="167"/>
      <c r="J17" s="162"/>
      <c r="K17" s="139"/>
      <c r="L17" s="163"/>
      <c r="M17" s="163"/>
      <c r="N17" s="163"/>
      <c r="O17" s="163"/>
      <c r="P17" s="139"/>
      <c r="Q17" s="139"/>
      <c r="R17" s="139"/>
      <c r="S17" s="139"/>
      <c r="T17" s="139"/>
      <c r="U17" s="139"/>
    </row>
    <row r="18" spans="1:21" ht="11.25" customHeight="1">
      <c r="A18" s="151"/>
      <c r="B18" s="164"/>
      <c r="C18" s="150"/>
      <c r="D18" s="150"/>
      <c r="E18" s="150"/>
      <c r="F18" s="150"/>
      <c r="G18" s="3"/>
      <c r="H18" s="166"/>
      <c r="I18" s="167"/>
      <c r="J18" s="136"/>
      <c r="K18" s="136"/>
      <c r="L18" s="136"/>
      <c r="M18" s="136"/>
      <c r="N18" s="136"/>
      <c r="O18" s="136"/>
      <c r="P18" s="139"/>
      <c r="Q18" s="139"/>
      <c r="R18" s="139"/>
      <c r="S18" s="139"/>
      <c r="T18" s="139"/>
      <c r="U18" s="139"/>
    </row>
    <row r="19" spans="1:21" ht="12.75">
      <c r="A19" s="151" t="s">
        <v>64</v>
      </c>
      <c r="B19" s="150"/>
      <c r="C19" s="152">
        <f>'[1]Gelir Tablosu'!$N$19</f>
        <v>1075976</v>
      </c>
      <c r="D19" s="152">
        <f>'[1]Gelir Tablosu'!$O$19</f>
        <v>327737</v>
      </c>
      <c r="E19" s="152">
        <f>'[1]Gelir Tablosu'!$P$19</f>
        <v>257</v>
      </c>
      <c r="F19" s="152">
        <f>'[1]Gelir Tablosu'!$Q$19</f>
        <v>175</v>
      </c>
      <c r="H19" s="166"/>
      <c r="I19" s="167"/>
      <c r="J19" s="153"/>
      <c r="K19" s="153"/>
      <c r="L19" s="169"/>
      <c r="M19" s="169"/>
      <c r="N19" s="169"/>
      <c r="O19" s="169"/>
      <c r="P19" s="139"/>
      <c r="Q19" s="139"/>
      <c r="R19" s="139"/>
      <c r="S19" s="139"/>
      <c r="T19" s="139"/>
      <c r="U19" s="139"/>
    </row>
    <row r="20" spans="1:21" ht="11.25" customHeight="1">
      <c r="A20" s="151" t="s">
        <v>56</v>
      </c>
      <c r="B20" s="150"/>
      <c r="C20" s="152">
        <f>'[1]Gelir Tablosu'!$N$20</f>
        <v>-5009</v>
      </c>
      <c r="D20" s="152">
        <f>'[1]Gelir Tablosu'!$O$20</f>
        <v>-5009</v>
      </c>
      <c r="E20" s="152">
        <f>'[1]Gelir Tablosu'!$P$20</f>
        <v>-2955</v>
      </c>
      <c r="F20" s="152">
        <f>'[1]Gelir Tablosu'!$Q$20</f>
        <v>0</v>
      </c>
      <c r="G20" s="3"/>
      <c r="H20" s="166"/>
      <c r="I20" s="167"/>
      <c r="J20" s="153"/>
      <c r="K20" s="153"/>
      <c r="L20" s="154"/>
      <c r="M20" s="169"/>
      <c r="N20" s="154"/>
      <c r="O20" s="169"/>
      <c r="P20" s="139"/>
      <c r="Q20" s="139"/>
      <c r="R20" s="139"/>
      <c r="S20" s="139"/>
      <c r="T20" s="139"/>
      <c r="U20" s="139"/>
    </row>
    <row r="21" spans="1:21" s="171" customFormat="1" ht="27" hidden="1" customHeight="1">
      <c r="A21" s="151" t="s">
        <v>138</v>
      </c>
      <c r="B21" s="150">
        <v>32</v>
      </c>
      <c r="C21" s="170">
        <f>+'[5]Gelir Tablosu'!$D$24</f>
        <v>0</v>
      </c>
      <c r="D21" s="170">
        <f>+'[5]Gelir Tablosu'!$D$24</f>
        <v>0</v>
      </c>
      <c r="E21" s="170">
        <f>+'[5]Gelir Tablosu'!$D$24</f>
        <v>0</v>
      </c>
      <c r="F21" s="170">
        <f>+'[5]Gelir Tablosu'!$D$24</f>
        <v>0</v>
      </c>
      <c r="G21" s="3"/>
      <c r="H21" s="166"/>
      <c r="I21" s="167"/>
      <c r="J21" s="169"/>
      <c r="K21" s="169"/>
      <c r="L21" s="169"/>
      <c r="M21" s="169"/>
      <c r="N21" s="169"/>
      <c r="O21" s="169"/>
      <c r="P21" s="139"/>
      <c r="Q21" s="139"/>
      <c r="R21" s="139"/>
      <c r="S21" s="139"/>
      <c r="T21" s="139"/>
      <c r="U21" s="139"/>
    </row>
    <row r="22" spans="1:21" ht="11.25" customHeight="1">
      <c r="A22" s="151"/>
      <c r="B22" s="150"/>
      <c r="C22" s="158"/>
      <c r="D22" s="158"/>
      <c r="E22" s="158"/>
      <c r="F22" s="158"/>
      <c r="G22" s="4" t="s">
        <v>135</v>
      </c>
      <c r="H22" s="4" t="s">
        <v>135</v>
      </c>
      <c r="I22" s="138"/>
      <c r="J22" s="136"/>
      <c r="K22" s="136"/>
      <c r="L22" s="136"/>
      <c r="M22" s="136"/>
      <c r="N22" s="136"/>
      <c r="O22" s="136"/>
      <c r="P22" s="139"/>
      <c r="Q22" s="139"/>
      <c r="R22" s="139"/>
      <c r="S22" s="139"/>
      <c r="T22" s="139"/>
      <c r="U22" s="139"/>
    </row>
    <row r="23" spans="1:21" ht="12.75">
      <c r="A23" s="159" t="s">
        <v>69</v>
      </c>
      <c r="B23" s="160"/>
      <c r="C23" s="161">
        <f>+SUM(C17:C21)</f>
        <v>14739714</v>
      </c>
      <c r="D23" s="161">
        <f>+SUM(D17:D21)</f>
        <v>4355188</v>
      </c>
      <c r="E23" s="161">
        <f>+SUM(E17:E21)</f>
        <v>28156942</v>
      </c>
      <c r="F23" s="161">
        <f>+SUM(F17:F21)</f>
        <v>17461378</v>
      </c>
      <c r="G23" s="3">
        <f>'[1]Gelir Tablosu'!$N$21-C23</f>
        <v>0</v>
      </c>
      <c r="H23" s="3">
        <f>'[4]Profit or Loss '!$C$22-C23</f>
        <v>0</v>
      </c>
      <c r="I23" s="138"/>
      <c r="J23" s="162"/>
      <c r="K23" s="139"/>
      <c r="L23" s="163"/>
      <c r="M23" s="163"/>
      <c r="N23" s="163"/>
      <c r="O23" s="163"/>
      <c r="P23" s="139"/>
      <c r="Q23" s="139"/>
      <c r="R23" s="139"/>
      <c r="S23" s="139"/>
      <c r="T23" s="139"/>
      <c r="U23" s="139"/>
    </row>
    <row r="24" spans="1:21" ht="11.25" customHeight="1">
      <c r="A24" s="151"/>
      <c r="B24" s="164"/>
      <c r="C24" s="172"/>
      <c r="D24" s="172"/>
      <c r="E24" s="172"/>
      <c r="F24" s="172"/>
      <c r="G24" s="3"/>
      <c r="H24" s="166"/>
      <c r="I24" s="138"/>
      <c r="J24" s="136"/>
      <c r="K24" s="136"/>
      <c r="L24" s="136"/>
      <c r="M24" s="136"/>
      <c r="N24" s="136"/>
      <c r="O24" s="136"/>
      <c r="P24" s="139"/>
      <c r="Q24" s="139"/>
      <c r="R24" s="139"/>
      <c r="S24" s="139"/>
      <c r="T24" s="139"/>
      <c r="U24" s="139"/>
    </row>
    <row r="25" spans="1:21" ht="12.75">
      <c r="A25" s="151" t="s">
        <v>65</v>
      </c>
      <c r="B25" s="150">
        <v>17</v>
      </c>
      <c r="C25" s="152">
        <f>'[1]Gelir Tablosu'!$N$22</f>
        <v>4764867</v>
      </c>
      <c r="D25" s="152">
        <f>'[1]Gelir Tablosu'!$O$22</f>
        <v>1957169</v>
      </c>
      <c r="E25" s="152">
        <f>'[1]Gelir Tablosu'!$P$22</f>
        <v>9257887</v>
      </c>
      <c r="F25" s="152">
        <f>'[1]Gelir Tablosu'!$Q$22</f>
        <v>6145850</v>
      </c>
      <c r="G25" s="3"/>
      <c r="H25" s="166"/>
      <c r="I25" s="167"/>
      <c r="J25" s="153"/>
      <c r="K25" s="153"/>
      <c r="L25" s="154"/>
      <c r="M25" s="154"/>
      <c r="N25" s="154"/>
      <c r="O25" s="154"/>
      <c r="P25" s="139"/>
      <c r="Q25" s="139"/>
      <c r="R25" s="139"/>
      <c r="S25" s="139"/>
      <c r="T25" s="139"/>
      <c r="U25" s="139"/>
    </row>
    <row r="26" spans="1:21" ht="12.75">
      <c r="A26" s="151" t="s">
        <v>66</v>
      </c>
      <c r="B26" s="150">
        <v>18</v>
      </c>
      <c r="C26" s="152">
        <f>'[1]Gelir Tablosu'!$N$23</f>
        <v>-14535718</v>
      </c>
      <c r="D26" s="152">
        <f>'[1]Gelir Tablosu'!$O$23</f>
        <v>-7261322</v>
      </c>
      <c r="E26" s="152">
        <f>'[1]Gelir Tablosu'!$P$23</f>
        <v>-19459091</v>
      </c>
      <c r="F26" s="152">
        <f>'[1]Gelir Tablosu'!$Q$23</f>
        <v>-13916402</v>
      </c>
      <c r="G26" s="3"/>
      <c r="H26" s="166"/>
      <c r="I26" s="167"/>
      <c r="J26" s="153"/>
      <c r="K26" s="153"/>
      <c r="L26" s="154"/>
      <c r="M26" s="154"/>
      <c r="N26" s="154"/>
      <c r="O26" s="154"/>
      <c r="P26" s="139"/>
      <c r="Q26" s="139"/>
      <c r="R26" s="139"/>
      <c r="S26" s="139"/>
      <c r="T26" s="139"/>
      <c r="U26" s="139"/>
    </row>
    <row r="27" spans="1:21" ht="12.75">
      <c r="A27" s="151" t="s">
        <v>191</v>
      </c>
      <c r="B27" s="150"/>
      <c r="C27" s="152">
        <f>'[1]Gelir Tablosu'!$N$24</f>
        <v>10567814</v>
      </c>
      <c r="D27" s="152">
        <f>'[1]Gelir Tablosu'!$O$24</f>
        <v>5765242</v>
      </c>
      <c r="E27" s="152">
        <f>'[1]Gelir Tablosu'!$P$24</f>
        <v>6782393</v>
      </c>
      <c r="F27" s="152">
        <f>'[1]Gelir Tablosu'!$Q$24</f>
        <v>3937141</v>
      </c>
      <c r="G27" s="3"/>
      <c r="H27" s="166"/>
      <c r="I27" s="167"/>
      <c r="J27" s="153"/>
      <c r="K27" s="153"/>
      <c r="L27" s="154"/>
      <c r="M27" s="154"/>
      <c r="N27" s="154"/>
      <c r="O27" s="154"/>
      <c r="P27" s="139"/>
      <c r="Q27" s="139"/>
      <c r="R27" s="139"/>
      <c r="S27" s="139"/>
      <c r="T27" s="139"/>
      <c r="U27" s="139"/>
    </row>
    <row r="28" spans="1:21" ht="12" customHeight="1">
      <c r="A28" s="173"/>
      <c r="B28" s="174"/>
      <c r="C28" s="175"/>
      <c r="D28" s="175"/>
      <c r="E28" s="175"/>
      <c r="F28" s="175"/>
      <c r="G28" s="4" t="s">
        <v>135</v>
      </c>
      <c r="H28" s="4" t="s">
        <v>135</v>
      </c>
      <c r="I28" s="138"/>
      <c r="J28" s="136"/>
      <c r="K28" s="136"/>
      <c r="L28" s="136"/>
      <c r="M28" s="136"/>
      <c r="N28" s="136"/>
      <c r="O28" s="136"/>
      <c r="P28" s="139"/>
      <c r="Q28" s="139"/>
      <c r="R28" s="139"/>
      <c r="S28" s="139"/>
      <c r="T28" s="139"/>
      <c r="U28" s="139"/>
    </row>
    <row r="29" spans="1:21" ht="13.5" customHeight="1">
      <c r="A29" s="159" t="s">
        <v>34</v>
      </c>
      <c r="B29" s="160"/>
      <c r="C29" s="161">
        <f>+SUM(C23:C27)</f>
        <v>15536677</v>
      </c>
      <c r="D29" s="161">
        <f>+SUM(D23:D27)</f>
        <v>4816277</v>
      </c>
      <c r="E29" s="161">
        <f>+SUM(E23:E27)</f>
        <v>24738131</v>
      </c>
      <c r="F29" s="161">
        <f>+SUM(F23:F27)</f>
        <v>13627967</v>
      </c>
      <c r="G29" s="3">
        <f>'[1]Gelir Tablosu'!$N$25-C29</f>
        <v>0</v>
      </c>
      <c r="H29" s="3">
        <f>'[4]Profit or Loss '!$C$28-C29</f>
        <v>0</v>
      </c>
      <c r="I29" s="138"/>
      <c r="J29" s="162"/>
      <c r="K29" s="139"/>
      <c r="L29" s="163"/>
      <c r="M29" s="163"/>
      <c r="N29" s="163"/>
      <c r="O29" s="163"/>
      <c r="P29" s="139"/>
      <c r="Q29" s="139"/>
      <c r="R29" s="139"/>
      <c r="S29" s="139"/>
      <c r="T29" s="139"/>
      <c r="U29" s="139"/>
    </row>
    <row r="30" spans="1:21" ht="12.75">
      <c r="A30" s="149"/>
      <c r="B30" s="176"/>
      <c r="C30" s="175"/>
      <c r="D30" s="175"/>
      <c r="E30" s="175"/>
      <c r="F30" s="175"/>
      <c r="G30" s="3"/>
      <c r="H30" s="166"/>
      <c r="I30" s="138"/>
      <c r="J30" s="136"/>
      <c r="K30" s="136"/>
      <c r="L30" s="136"/>
      <c r="M30" s="136"/>
      <c r="N30" s="136"/>
      <c r="O30" s="136"/>
      <c r="P30" s="139"/>
      <c r="Q30" s="139"/>
      <c r="R30" s="139"/>
      <c r="S30" s="139"/>
      <c r="T30" s="139"/>
      <c r="U30" s="139"/>
    </row>
    <row r="31" spans="1:21" ht="12.75">
      <c r="A31" s="149" t="s">
        <v>117</v>
      </c>
      <c r="B31" s="172"/>
      <c r="C31" s="158">
        <f>+SUM(C32:C33)</f>
        <v>166051</v>
      </c>
      <c r="D31" s="158">
        <f>+SUM(D32:D33)</f>
        <v>1159237</v>
      </c>
      <c r="E31" s="158">
        <f>+SUM(E32:E33)</f>
        <v>-5341096</v>
      </c>
      <c r="F31" s="158">
        <f>+SUM(F32:F33)</f>
        <v>-3072388</v>
      </c>
      <c r="G31" s="3"/>
      <c r="H31" s="166"/>
      <c r="I31" s="167"/>
      <c r="J31" s="162"/>
      <c r="K31" s="139"/>
      <c r="L31" s="163"/>
      <c r="M31" s="163"/>
      <c r="N31" s="163"/>
      <c r="O31" s="163"/>
      <c r="P31" s="139"/>
      <c r="Q31" s="139"/>
      <c r="R31" s="139"/>
      <c r="S31" s="139"/>
      <c r="T31" s="139"/>
      <c r="U31" s="139"/>
    </row>
    <row r="32" spans="1:21" ht="12.75">
      <c r="A32" s="151" t="s">
        <v>61</v>
      </c>
      <c r="B32" s="150">
        <v>19</v>
      </c>
      <c r="C32" s="152">
        <f>'[1]Gelir Tablosu'!$N$27</f>
        <v>-263447</v>
      </c>
      <c r="D32" s="152">
        <f>'[1]Gelir Tablosu'!$O$27</f>
        <v>-153867</v>
      </c>
      <c r="E32" s="152">
        <f>'[1]Gelir Tablosu'!$P$27</f>
        <v>-3376389</v>
      </c>
      <c r="F32" s="152">
        <f>'[1]Gelir Tablosu'!$Q$27</f>
        <v>-14453</v>
      </c>
      <c r="G32" s="3"/>
      <c r="H32" s="166"/>
      <c r="I32" s="167"/>
      <c r="J32" s="153"/>
      <c r="K32" s="153"/>
      <c r="L32" s="154"/>
      <c r="M32" s="154"/>
      <c r="N32" s="154"/>
      <c r="O32" s="154"/>
      <c r="P32" s="139"/>
      <c r="Q32" s="139"/>
      <c r="R32" s="139"/>
      <c r="S32" s="139"/>
      <c r="T32" s="139"/>
      <c r="U32" s="139"/>
    </row>
    <row r="33" spans="1:21" ht="12.75">
      <c r="A33" s="151" t="s">
        <v>131</v>
      </c>
      <c r="B33" s="150">
        <v>19</v>
      </c>
      <c r="C33" s="152">
        <f>'[1]Gelir Tablosu'!$N$28</f>
        <v>429498</v>
      </c>
      <c r="D33" s="152">
        <f>'[1]Gelir Tablosu'!$O$28</f>
        <v>1313104</v>
      </c>
      <c r="E33" s="152">
        <f>'[1]Gelir Tablosu'!$P$28</f>
        <v>-1964707</v>
      </c>
      <c r="F33" s="152">
        <f>'[1]Gelir Tablosu'!$Q$28</f>
        <v>-3057935</v>
      </c>
      <c r="G33" s="3"/>
      <c r="H33" s="166"/>
      <c r="I33" s="138"/>
      <c r="J33" s="153"/>
      <c r="K33" s="153"/>
      <c r="L33" s="154"/>
      <c r="M33" s="154"/>
      <c r="N33" s="154"/>
      <c r="O33" s="154"/>
      <c r="P33" s="139"/>
      <c r="Q33" s="139"/>
      <c r="R33" s="139"/>
      <c r="S33" s="139"/>
      <c r="T33" s="139"/>
      <c r="U33" s="139"/>
    </row>
    <row r="34" spans="1:21" ht="12" customHeight="1">
      <c r="A34" s="173"/>
      <c r="B34" s="174"/>
      <c r="G34" s="4" t="s">
        <v>135</v>
      </c>
      <c r="H34" s="4" t="s">
        <v>135</v>
      </c>
      <c r="I34" s="138"/>
      <c r="J34" s="136"/>
      <c r="K34" s="136"/>
      <c r="L34" s="136"/>
      <c r="M34" s="136"/>
      <c r="N34" s="136"/>
      <c r="O34" s="136"/>
      <c r="P34" s="139"/>
      <c r="Q34" s="139"/>
      <c r="R34" s="139"/>
      <c r="S34" s="139"/>
      <c r="T34" s="139"/>
      <c r="U34" s="139"/>
    </row>
    <row r="35" spans="1:21" ht="12.75">
      <c r="A35" s="159" t="s">
        <v>79</v>
      </c>
      <c r="B35" s="160"/>
      <c r="C35" s="161">
        <f>+C29+C32+C33</f>
        <v>15702728</v>
      </c>
      <c r="D35" s="161">
        <f>+D29+D32+D33</f>
        <v>5975514</v>
      </c>
      <c r="E35" s="161">
        <f>+E29+E32+E33</f>
        <v>19397035</v>
      </c>
      <c r="F35" s="161">
        <f>+F29+F32+F33</f>
        <v>10555579</v>
      </c>
      <c r="G35" s="3">
        <f>'[1]Gelir Tablosu'!$N$29-C35</f>
        <v>0</v>
      </c>
      <c r="H35" s="3">
        <f>'[4]Profit or Loss '!$C$34-C35</f>
        <v>0</v>
      </c>
      <c r="I35" s="138"/>
      <c r="J35" s="162"/>
      <c r="K35" s="139"/>
      <c r="L35" s="163"/>
      <c r="M35" s="163"/>
      <c r="N35" s="163"/>
      <c r="O35" s="163"/>
      <c r="P35" s="139"/>
      <c r="Q35" s="139"/>
      <c r="R35" s="139"/>
      <c r="S35" s="139"/>
      <c r="T35" s="139"/>
      <c r="U35" s="139"/>
    </row>
    <row r="36" spans="1:21" ht="12.75">
      <c r="A36" s="159"/>
      <c r="B36" s="160"/>
      <c r="C36" s="178"/>
      <c r="D36" s="178"/>
      <c r="E36" s="178"/>
      <c r="F36" s="178"/>
      <c r="G36" s="3"/>
      <c r="H36" s="166"/>
      <c r="I36" s="138"/>
      <c r="J36" s="136"/>
      <c r="K36" s="136"/>
      <c r="L36" s="136"/>
      <c r="M36" s="136"/>
      <c r="N36" s="136"/>
      <c r="O36" s="136"/>
      <c r="P36" s="139"/>
      <c r="Q36" s="139"/>
      <c r="R36" s="139"/>
      <c r="S36" s="139"/>
      <c r="T36" s="139"/>
      <c r="U36" s="139"/>
    </row>
    <row r="37" spans="1:21" s="171" customFormat="1" ht="17.25" customHeight="1" thickBot="1">
      <c r="A37" s="179" t="s">
        <v>120</v>
      </c>
      <c r="B37" s="180">
        <v>20</v>
      </c>
      <c r="C37" s="181" t="s">
        <v>192</v>
      </c>
      <c r="D37" s="181" t="s">
        <v>193</v>
      </c>
      <c r="E37" s="181" t="s">
        <v>194</v>
      </c>
      <c r="F37" s="181" t="s">
        <v>195</v>
      </c>
      <c r="G37" s="3"/>
      <c r="H37" s="166"/>
      <c r="I37" s="167"/>
      <c r="J37" s="162"/>
      <c r="K37" s="162"/>
      <c r="L37" s="140"/>
      <c r="M37" s="140"/>
      <c r="N37" s="140"/>
      <c r="O37" s="140"/>
      <c r="P37" s="139"/>
      <c r="Q37" s="139"/>
      <c r="R37" s="139"/>
      <c r="S37" s="139"/>
      <c r="T37" s="139"/>
      <c r="U37" s="139"/>
    </row>
    <row r="38" spans="1:21" ht="12.75" thickTop="1">
      <c r="D38" s="177"/>
      <c r="H38" s="166"/>
      <c r="I38" s="167"/>
      <c r="J38" s="182"/>
      <c r="K38" s="182"/>
    </row>
    <row r="39" spans="1:21" ht="12.75">
      <c r="H39" s="166"/>
      <c r="I39" s="138"/>
      <c r="J39" s="138"/>
      <c r="K39" s="138"/>
      <c r="L39" s="138"/>
    </row>
    <row r="40" spans="1:21" ht="12.75">
      <c r="H40" s="166"/>
      <c r="I40" s="138"/>
      <c r="J40" s="183"/>
      <c r="K40" s="183"/>
      <c r="L40" s="138"/>
    </row>
    <row r="41" spans="1:21" ht="12.75">
      <c r="H41" s="166"/>
      <c r="I41" s="138"/>
      <c r="J41" s="138"/>
      <c r="K41" s="138"/>
      <c r="L41" s="138"/>
    </row>
    <row r="42" spans="1:21" ht="12.75">
      <c r="H42" s="166"/>
      <c r="I42" s="184"/>
      <c r="J42" s="184"/>
      <c r="K42" s="184"/>
      <c r="L42" s="138"/>
    </row>
  </sheetData>
  <mergeCells count="1">
    <mergeCell ref="A1:F1"/>
  </mergeCells>
  <pageMargins left="0.7" right="0.7" top="0.75" bottom="0.75" header="0.3" footer="0.3"/>
  <pageSetup paperSize="9" scale="68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2060"/>
    <pageSetUpPr fitToPage="1"/>
  </sheetPr>
  <dimension ref="A1:V37"/>
  <sheetViews>
    <sheetView showGridLines="0" view="pageBreakPreview" zoomScaleNormal="80" zoomScaleSheetLayoutView="100" workbookViewId="0">
      <selection sqref="A1:F1"/>
    </sheetView>
  </sheetViews>
  <sheetFormatPr defaultColWidth="8.85546875" defaultRowHeight="12"/>
  <cols>
    <col min="1" max="1" width="62" style="136" customWidth="1"/>
    <col min="2" max="2" width="13.7109375" style="135" customWidth="1"/>
    <col min="3" max="3" width="20.28515625" style="135" customWidth="1"/>
    <col min="4" max="4" width="19.85546875" style="135" customWidth="1"/>
    <col min="5" max="5" width="20.28515625" style="214" customWidth="1"/>
    <col min="6" max="6" width="20.28515625" style="135" customWidth="1"/>
    <col min="7" max="7" width="10.28515625" style="4" bestFit="1" customWidth="1"/>
    <col min="8" max="8" width="10" style="4" bestFit="1" customWidth="1"/>
    <col min="9" max="9" width="63" style="136" bestFit="1" customWidth="1"/>
    <col min="10" max="10" width="5.7109375" style="136" bestFit="1" customWidth="1"/>
    <col min="11" max="14" width="15.42578125" style="136" bestFit="1" customWidth="1"/>
    <col min="15" max="15" width="4.85546875" style="136" bestFit="1" customWidth="1"/>
    <col min="16" max="241" width="8.85546875" style="136"/>
    <col min="242" max="242" width="37.42578125" style="136" customWidth="1"/>
    <col min="243" max="243" width="13.42578125" style="136" customWidth="1"/>
    <col min="244" max="247" width="15" style="136" customWidth="1"/>
    <col min="248" max="497" width="8.85546875" style="136"/>
    <col min="498" max="498" width="37.42578125" style="136" customWidth="1"/>
    <col min="499" max="499" width="13.42578125" style="136" customWidth="1"/>
    <col min="500" max="503" width="15" style="136" customWidth="1"/>
    <col min="504" max="753" width="8.85546875" style="136"/>
    <col min="754" max="754" width="37.42578125" style="136" customWidth="1"/>
    <col min="755" max="755" width="13.42578125" style="136" customWidth="1"/>
    <col min="756" max="759" width="15" style="136" customWidth="1"/>
    <col min="760" max="1009" width="8.85546875" style="136"/>
    <col min="1010" max="1010" width="37.42578125" style="136" customWidth="1"/>
    <col min="1011" max="1011" width="13.42578125" style="136" customWidth="1"/>
    <col min="1012" max="1015" width="15" style="136" customWidth="1"/>
    <col min="1016" max="1265" width="8.85546875" style="136"/>
    <col min="1266" max="1266" width="37.42578125" style="136" customWidth="1"/>
    <col min="1267" max="1267" width="13.42578125" style="136" customWidth="1"/>
    <col min="1268" max="1271" width="15" style="136" customWidth="1"/>
    <col min="1272" max="1521" width="8.85546875" style="136"/>
    <col min="1522" max="1522" width="37.42578125" style="136" customWidth="1"/>
    <col min="1523" max="1523" width="13.42578125" style="136" customWidth="1"/>
    <col min="1524" max="1527" width="15" style="136" customWidth="1"/>
    <col min="1528" max="1777" width="8.85546875" style="136"/>
    <col min="1778" max="1778" width="37.42578125" style="136" customWidth="1"/>
    <col min="1779" max="1779" width="13.42578125" style="136" customWidth="1"/>
    <col min="1780" max="1783" width="15" style="136" customWidth="1"/>
    <col min="1784" max="2033" width="8.85546875" style="136"/>
    <col min="2034" max="2034" width="37.42578125" style="136" customWidth="1"/>
    <col min="2035" max="2035" width="13.42578125" style="136" customWidth="1"/>
    <col min="2036" max="2039" width="15" style="136" customWidth="1"/>
    <col min="2040" max="2289" width="8.85546875" style="136"/>
    <col min="2290" max="2290" width="37.42578125" style="136" customWidth="1"/>
    <col min="2291" max="2291" width="13.42578125" style="136" customWidth="1"/>
    <col min="2292" max="2295" width="15" style="136" customWidth="1"/>
    <col min="2296" max="2545" width="8.85546875" style="136"/>
    <col min="2546" max="2546" width="37.42578125" style="136" customWidth="1"/>
    <col min="2547" max="2547" width="13.42578125" style="136" customWidth="1"/>
    <col min="2548" max="2551" width="15" style="136" customWidth="1"/>
    <col min="2552" max="2801" width="8.85546875" style="136"/>
    <col min="2802" max="2802" width="37.42578125" style="136" customWidth="1"/>
    <col min="2803" max="2803" width="13.42578125" style="136" customWidth="1"/>
    <col min="2804" max="2807" width="15" style="136" customWidth="1"/>
    <col min="2808" max="3057" width="8.85546875" style="136"/>
    <col min="3058" max="3058" width="37.42578125" style="136" customWidth="1"/>
    <col min="3059" max="3059" width="13.42578125" style="136" customWidth="1"/>
    <col min="3060" max="3063" width="15" style="136" customWidth="1"/>
    <col min="3064" max="3313" width="8.85546875" style="136"/>
    <col min="3314" max="3314" width="37.42578125" style="136" customWidth="1"/>
    <col min="3315" max="3315" width="13.42578125" style="136" customWidth="1"/>
    <col min="3316" max="3319" width="15" style="136" customWidth="1"/>
    <col min="3320" max="3569" width="8.85546875" style="136"/>
    <col min="3570" max="3570" width="37.42578125" style="136" customWidth="1"/>
    <col min="3571" max="3571" width="13.42578125" style="136" customWidth="1"/>
    <col min="3572" max="3575" width="15" style="136" customWidth="1"/>
    <col min="3576" max="3825" width="8.85546875" style="136"/>
    <col min="3826" max="3826" width="37.42578125" style="136" customWidth="1"/>
    <col min="3827" max="3827" width="13.42578125" style="136" customWidth="1"/>
    <col min="3828" max="3831" width="15" style="136" customWidth="1"/>
    <col min="3832" max="4081" width="8.85546875" style="136"/>
    <col min="4082" max="4082" width="37.42578125" style="136" customWidth="1"/>
    <col min="4083" max="4083" width="13.42578125" style="136" customWidth="1"/>
    <col min="4084" max="4087" width="15" style="136" customWidth="1"/>
    <col min="4088" max="4337" width="8.85546875" style="136"/>
    <col min="4338" max="4338" width="37.42578125" style="136" customWidth="1"/>
    <col min="4339" max="4339" width="13.42578125" style="136" customWidth="1"/>
    <col min="4340" max="4343" width="15" style="136" customWidth="1"/>
    <col min="4344" max="4593" width="8.85546875" style="136"/>
    <col min="4594" max="4594" width="37.42578125" style="136" customWidth="1"/>
    <col min="4595" max="4595" width="13.42578125" style="136" customWidth="1"/>
    <col min="4596" max="4599" width="15" style="136" customWidth="1"/>
    <col min="4600" max="4849" width="8.85546875" style="136"/>
    <col min="4850" max="4850" width="37.42578125" style="136" customWidth="1"/>
    <col min="4851" max="4851" width="13.42578125" style="136" customWidth="1"/>
    <col min="4852" max="4855" width="15" style="136" customWidth="1"/>
    <col min="4856" max="5105" width="8.85546875" style="136"/>
    <col min="5106" max="5106" width="37.42578125" style="136" customWidth="1"/>
    <col min="5107" max="5107" width="13.42578125" style="136" customWidth="1"/>
    <col min="5108" max="5111" width="15" style="136" customWidth="1"/>
    <col min="5112" max="5361" width="8.85546875" style="136"/>
    <col min="5362" max="5362" width="37.42578125" style="136" customWidth="1"/>
    <col min="5363" max="5363" width="13.42578125" style="136" customWidth="1"/>
    <col min="5364" max="5367" width="15" style="136" customWidth="1"/>
    <col min="5368" max="5617" width="8.85546875" style="136"/>
    <col min="5618" max="5618" width="37.42578125" style="136" customWidth="1"/>
    <col min="5619" max="5619" width="13.42578125" style="136" customWidth="1"/>
    <col min="5620" max="5623" width="15" style="136" customWidth="1"/>
    <col min="5624" max="5873" width="8.85546875" style="136"/>
    <col min="5874" max="5874" width="37.42578125" style="136" customWidth="1"/>
    <col min="5875" max="5875" width="13.42578125" style="136" customWidth="1"/>
    <col min="5876" max="5879" width="15" style="136" customWidth="1"/>
    <col min="5880" max="6129" width="8.85546875" style="136"/>
    <col min="6130" max="6130" width="37.42578125" style="136" customWidth="1"/>
    <col min="6131" max="6131" width="13.42578125" style="136" customWidth="1"/>
    <col min="6132" max="6135" width="15" style="136" customWidth="1"/>
    <col min="6136" max="6385" width="8.85546875" style="136"/>
    <col min="6386" max="6386" width="37.42578125" style="136" customWidth="1"/>
    <col min="6387" max="6387" width="13.42578125" style="136" customWidth="1"/>
    <col min="6388" max="6391" width="15" style="136" customWidth="1"/>
    <col min="6392" max="6641" width="8.85546875" style="136"/>
    <col min="6642" max="6642" width="37.42578125" style="136" customWidth="1"/>
    <col min="6643" max="6643" width="13.42578125" style="136" customWidth="1"/>
    <col min="6644" max="6647" width="15" style="136" customWidth="1"/>
    <col min="6648" max="6897" width="8.85546875" style="136"/>
    <col min="6898" max="6898" width="37.42578125" style="136" customWidth="1"/>
    <col min="6899" max="6899" width="13.42578125" style="136" customWidth="1"/>
    <col min="6900" max="6903" width="15" style="136" customWidth="1"/>
    <col min="6904" max="7153" width="8.85546875" style="136"/>
    <col min="7154" max="7154" width="37.42578125" style="136" customWidth="1"/>
    <col min="7155" max="7155" width="13.42578125" style="136" customWidth="1"/>
    <col min="7156" max="7159" width="15" style="136" customWidth="1"/>
    <col min="7160" max="7409" width="8.85546875" style="136"/>
    <col min="7410" max="7410" width="37.42578125" style="136" customWidth="1"/>
    <col min="7411" max="7411" width="13.42578125" style="136" customWidth="1"/>
    <col min="7412" max="7415" width="15" style="136" customWidth="1"/>
    <col min="7416" max="7665" width="8.85546875" style="136"/>
    <col min="7666" max="7666" width="37.42578125" style="136" customWidth="1"/>
    <col min="7667" max="7667" width="13.42578125" style="136" customWidth="1"/>
    <col min="7668" max="7671" width="15" style="136" customWidth="1"/>
    <col min="7672" max="7921" width="8.85546875" style="136"/>
    <col min="7922" max="7922" width="37.42578125" style="136" customWidth="1"/>
    <col min="7923" max="7923" width="13.42578125" style="136" customWidth="1"/>
    <col min="7924" max="7927" width="15" style="136" customWidth="1"/>
    <col min="7928" max="8177" width="8.85546875" style="136"/>
    <col min="8178" max="8178" width="37.42578125" style="136" customWidth="1"/>
    <col min="8179" max="8179" width="13.42578125" style="136" customWidth="1"/>
    <col min="8180" max="8183" width="15" style="136" customWidth="1"/>
    <col min="8184" max="8433" width="8.85546875" style="136"/>
    <col min="8434" max="8434" width="37.42578125" style="136" customWidth="1"/>
    <col min="8435" max="8435" width="13.42578125" style="136" customWidth="1"/>
    <col min="8436" max="8439" width="15" style="136" customWidth="1"/>
    <col min="8440" max="8689" width="8.85546875" style="136"/>
    <col min="8690" max="8690" width="37.42578125" style="136" customWidth="1"/>
    <col min="8691" max="8691" width="13.42578125" style="136" customWidth="1"/>
    <col min="8692" max="8695" width="15" style="136" customWidth="1"/>
    <col min="8696" max="8945" width="8.85546875" style="136"/>
    <col min="8946" max="8946" width="37.42578125" style="136" customWidth="1"/>
    <col min="8947" max="8947" width="13.42578125" style="136" customWidth="1"/>
    <col min="8948" max="8951" width="15" style="136" customWidth="1"/>
    <col min="8952" max="9201" width="8.85546875" style="136"/>
    <col min="9202" max="9202" width="37.42578125" style="136" customWidth="1"/>
    <col min="9203" max="9203" width="13.42578125" style="136" customWidth="1"/>
    <col min="9204" max="9207" width="15" style="136" customWidth="1"/>
    <col min="9208" max="9457" width="8.85546875" style="136"/>
    <col min="9458" max="9458" width="37.42578125" style="136" customWidth="1"/>
    <col min="9459" max="9459" width="13.42578125" style="136" customWidth="1"/>
    <col min="9460" max="9463" width="15" style="136" customWidth="1"/>
    <col min="9464" max="9713" width="8.85546875" style="136"/>
    <col min="9714" max="9714" width="37.42578125" style="136" customWidth="1"/>
    <col min="9715" max="9715" width="13.42578125" style="136" customWidth="1"/>
    <col min="9716" max="9719" width="15" style="136" customWidth="1"/>
    <col min="9720" max="9969" width="8.85546875" style="136"/>
    <col min="9970" max="9970" width="37.42578125" style="136" customWidth="1"/>
    <col min="9971" max="9971" width="13.42578125" style="136" customWidth="1"/>
    <col min="9972" max="9975" width="15" style="136" customWidth="1"/>
    <col min="9976" max="10225" width="8.85546875" style="136"/>
    <col min="10226" max="10226" width="37.42578125" style="136" customWidth="1"/>
    <col min="10227" max="10227" width="13.42578125" style="136" customWidth="1"/>
    <col min="10228" max="10231" width="15" style="136" customWidth="1"/>
    <col min="10232" max="10481" width="8.85546875" style="136"/>
    <col min="10482" max="10482" width="37.42578125" style="136" customWidth="1"/>
    <col min="10483" max="10483" width="13.42578125" style="136" customWidth="1"/>
    <col min="10484" max="10487" width="15" style="136" customWidth="1"/>
    <col min="10488" max="10737" width="8.85546875" style="136"/>
    <col min="10738" max="10738" width="37.42578125" style="136" customWidth="1"/>
    <col min="10739" max="10739" width="13.42578125" style="136" customWidth="1"/>
    <col min="10740" max="10743" width="15" style="136" customWidth="1"/>
    <col min="10744" max="10993" width="8.85546875" style="136"/>
    <col min="10994" max="10994" width="37.42578125" style="136" customWidth="1"/>
    <col min="10995" max="10995" width="13.42578125" style="136" customWidth="1"/>
    <col min="10996" max="10999" width="15" style="136" customWidth="1"/>
    <col min="11000" max="11249" width="8.85546875" style="136"/>
    <col min="11250" max="11250" width="37.42578125" style="136" customWidth="1"/>
    <col min="11251" max="11251" width="13.42578125" style="136" customWidth="1"/>
    <col min="11252" max="11255" width="15" style="136" customWidth="1"/>
    <col min="11256" max="11505" width="8.85546875" style="136"/>
    <col min="11506" max="11506" width="37.42578125" style="136" customWidth="1"/>
    <col min="11507" max="11507" width="13.42578125" style="136" customWidth="1"/>
    <col min="11508" max="11511" width="15" style="136" customWidth="1"/>
    <col min="11512" max="11761" width="8.85546875" style="136"/>
    <col min="11762" max="11762" width="37.42578125" style="136" customWidth="1"/>
    <col min="11763" max="11763" width="13.42578125" style="136" customWidth="1"/>
    <col min="11764" max="11767" width="15" style="136" customWidth="1"/>
    <col min="11768" max="12017" width="8.85546875" style="136"/>
    <col min="12018" max="12018" width="37.42578125" style="136" customWidth="1"/>
    <col min="12019" max="12019" width="13.42578125" style="136" customWidth="1"/>
    <col min="12020" max="12023" width="15" style="136" customWidth="1"/>
    <col min="12024" max="12273" width="8.85546875" style="136"/>
    <col min="12274" max="12274" width="37.42578125" style="136" customWidth="1"/>
    <col min="12275" max="12275" width="13.42578125" style="136" customWidth="1"/>
    <col min="12276" max="12279" width="15" style="136" customWidth="1"/>
    <col min="12280" max="12529" width="8.85546875" style="136"/>
    <col min="12530" max="12530" width="37.42578125" style="136" customWidth="1"/>
    <col min="12531" max="12531" width="13.42578125" style="136" customWidth="1"/>
    <col min="12532" max="12535" width="15" style="136" customWidth="1"/>
    <col min="12536" max="12785" width="8.85546875" style="136"/>
    <col min="12786" max="12786" width="37.42578125" style="136" customWidth="1"/>
    <col min="12787" max="12787" width="13.42578125" style="136" customWidth="1"/>
    <col min="12788" max="12791" width="15" style="136" customWidth="1"/>
    <col min="12792" max="13041" width="8.85546875" style="136"/>
    <col min="13042" max="13042" width="37.42578125" style="136" customWidth="1"/>
    <col min="13043" max="13043" width="13.42578125" style="136" customWidth="1"/>
    <col min="13044" max="13047" width="15" style="136" customWidth="1"/>
    <col min="13048" max="13297" width="8.85546875" style="136"/>
    <col min="13298" max="13298" width="37.42578125" style="136" customWidth="1"/>
    <col min="13299" max="13299" width="13.42578125" style="136" customWidth="1"/>
    <col min="13300" max="13303" width="15" style="136" customWidth="1"/>
    <col min="13304" max="13553" width="8.85546875" style="136"/>
    <col min="13554" max="13554" width="37.42578125" style="136" customWidth="1"/>
    <col min="13555" max="13555" width="13.42578125" style="136" customWidth="1"/>
    <col min="13556" max="13559" width="15" style="136" customWidth="1"/>
    <col min="13560" max="13809" width="8.85546875" style="136"/>
    <col min="13810" max="13810" width="37.42578125" style="136" customWidth="1"/>
    <col min="13811" max="13811" width="13.42578125" style="136" customWidth="1"/>
    <col min="13812" max="13815" width="15" style="136" customWidth="1"/>
    <col min="13816" max="14065" width="8.85546875" style="136"/>
    <col min="14066" max="14066" width="37.42578125" style="136" customWidth="1"/>
    <col min="14067" max="14067" width="13.42578125" style="136" customWidth="1"/>
    <col min="14068" max="14071" width="15" style="136" customWidth="1"/>
    <col min="14072" max="14321" width="8.85546875" style="136"/>
    <col min="14322" max="14322" width="37.42578125" style="136" customWidth="1"/>
    <col min="14323" max="14323" width="13.42578125" style="136" customWidth="1"/>
    <col min="14324" max="14327" width="15" style="136" customWidth="1"/>
    <col min="14328" max="14577" width="8.85546875" style="136"/>
    <col min="14578" max="14578" width="37.42578125" style="136" customWidth="1"/>
    <col min="14579" max="14579" width="13.42578125" style="136" customWidth="1"/>
    <col min="14580" max="14583" width="15" style="136" customWidth="1"/>
    <col min="14584" max="14833" width="8.85546875" style="136"/>
    <col min="14834" max="14834" width="37.42578125" style="136" customWidth="1"/>
    <col min="14835" max="14835" width="13.42578125" style="136" customWidth="1"/>
    <col min="14836" max="14839" width="15" style="136" customWidth="1"/>
    <col min="14840" max="15089" width="8.85546875" style="136"/>
    <col min="15090" max="15090" width="37.42578125" style="136" customWidth="1"/>
    <col min="15091" max="15091" width="13.42578125" style="136" customWidth="1"/>
    <col min="15092" max="15095" width="15" style="136" customWidth="1"/>
    <col min="15096" max="15345" width="8.85546875" style="136"/>
    <col min="15346" max="15346" width="37.42578125" style="136" customWidth="1"/>
    <col min="15347" max="15347" width="13.42578125" style="136" customWidth="1"/>
    <col min="15348" max="15351" width="15" style="136" customWidth="1"/>
    <col min="15352" max="15601" width="8.85546875" style="136"/>
    <col min="15602" max="15602" width="37.42578125" style="136" customWidth="1"/>
    <col min="15603" max="15603" width="13.42578125" style="136" customWidth="1"/>
    <col min="15604" max="15607" width="15" style="136" customWidth="1"/>
    <col min="15608" max="15857" width="8.85546875" style="136"/>
    <col min="15858" max="15858" width="37.42578125" style="136" customWidth="1"/>
    <col min="15859" max="15859" width="13.42578125" style="136" customWidth="1"/>
    <col min="15860" max="15863" width="15" style="136" customWidth="1"/>
    <col min="15864" max="16113" width="8.85546875" style="136"/>
    <col min="16114" max="16114" width="37.42578125" style="136" customWidth="1"/>
    <col min="16115" max="16115" width="13.42578125" style="136" customWidth="1"/>
    <col min="16116" max="16119" width="15" style="136" customWidth="1"/>
    <col min="16120" max="16384" width="8.85546875" style="136"/>
  </cols>
  <sheetData>
    <row r="1" spans="1:22" ht="21.6" customHeight="1">
      <c r="A1" s="224" t="s">
        <v>181</v>
      </c>
      <c r="B1" s="224"/>
      <c r="C1" s="224"/>
      <c r="D1" s="224"/>
      <c r="E1" s="224"/>
      <c r="F1" s="224"/>
    </row>
    <row r="2" spans="1:22" ht="38.25" customHeight="1">
      <c r="A2" s="216" t="s">
        <v>176</v>
      </c>
      <c r="B2" s="219"/>
      <c r="C2" s="218" t="str">
        <f>+'[2]Gelir Tablosu'!C2</f>
        <v>Sınırlı denetimden geçmiş</v>
      </c>
      <c r="D2" s="218" t="str">
        <f>+'[3]Gelir Tablosu '!D2</f>
        <v>Sınırlı denetimden geçmemiş</v>
      </c>
      <c r="E2" s="218" t="str">
        <f>+'[3]Gelir Tablosu '!E2</f>
        <v>Sınırlı denetimden geçmiş</v>
      </c>
      <c r="F2" s="218" t="str">
        <f>+'[3]Gelir Tablosu '!F2</f>
        <v>Sınırlı denetimden geçmemiş</v>
      </c>
      <c r="I2" s="139"/>
      <c r="J2" s="139"/>
      <c r="K2" s="140"/>
      <c r="L2" s="140"/>
      <c r="M2" s="140"/>
      <c r="N2" s="140"/>
      <c r="O2" s="139"/>
    </row>
    <row r="3" spans="1:22" ht="28.5" customHeight="1">
      <c r="A3" s="134" t="s">
        <v>119</v>
      </c>
      <c r="B3" s="185" t="s">
        <v>59</v>
      </c>
      <c r="C3" s="143" t="str">
        <f>+'Gelir Tablosu '!C3</f>
        <v>1 Ocak-
30 Haziran 2024</v>
      </c>
      <c r="D3" s="143" t="str">
        <f>+'Gelir Tablosu '!D3</f>
        <v>1 Nisan-
30 Haziran 2024</v>
      </c>
      <c r="E3" s="143" t="str">
        <f>+'Gelir Tablosu '!E3</f>
        <v>1 Ocak-
30 Haziran 2023</v>
      </c>
      <c r="F3" s="143" t="str">
        <f>+'Gelir Tablosu '!F3</f>
        <v>1 Nisan-
30 Haziran 2023</v>
      </c>
      <c r="I3" s="139"/>
      <c r="J3" s="139"/>
      <c r="K3" s="140"/>
      <c r="L3" s="140"/>
      <c r="M3" s="140"/>
      <c r="N3" s="140"/>
      <c r="O3" s="139"/>
    </row>
    <row r="4" spans="1:22" ht="12.75">
      <c r="A4" s="186"/>
      <c r="B4" s="187"/>
      <c r="C4" s="187"/>
      <c r="D4" s="188"/>
      <c r="E4" s="187"/>
      <c r="F4" s="188"/>
      <c r="G4" s="4" t="s">
        <v>135</v>
      </c>
      <c r="H4" s="4" t="s">
        <v>135</v>
      </c>
      <c r="I4" s="139"/>
      <c r="J4" s="139"/>
      <c r="K4" s="144"/>
      <c r="L4" s="144"/>
      <c r="M4" s="144"/>
      <c r="N4" s="144"/>
      <c r="O4" s="139"/>
    </row>
    <row r="5" spans="1:22" ht="12.75">
      <c r="A5" s="156" t="s">
        <v>79</v>
      </c>
      <c r="B5" s="168"/>
      <c r="C5" s="189">
        <f>+'Gelir Tablosu '!C35</f>
        <v>15702728</v>
      </c>
      <c r="D5" s="189">
        <f>+'Gelir Tablosu '!D35</f>
        <v>5975514</v>
      </c>
      <c r="E5" s="189">
        <f>+'Gelir Tablosu '!E35</f>
        <v>19397035</v>
      </c>
      <c r="F5" s="189">
        <f>+'Gelir Tablosu '!F35</f>
        <v>10555579</v>
      </c>
      <c r="G5" s="4">
        <f>+C5-'[4]Comprehensive Income Statement'!$C$5</f>
        <v>0</v>
      </c>
      <c r="H5" s="4">
        <f>+D5-'[4]Comprehensive Income Statement'!$D$5</f>
        <v>0</v>
      </c>
      <c r="I5" s="190"/>
      <c r="J5" s="139"/>
      <c r="K5" s="191"/>
      <c r="L5" s="191"/>
      <c r="M5" s="191"/>
      <c r="N5" s="191"/>
      <c r="O5" s="139"/>
    </row>
    <row r="6" spans="1:22" ht="12.75">
      <c r="A6" s="149"/>
      <c r="B6" s="172"/>
      <c r="C6" s="172"/>
      <c r="D6" s="150"/>
      <c r="E6" s="172"/>
      <c r="F6" s="150"/>
      <c r="O6" s="139"/>
    </row>
    <row r="7" spans="1:22" ht="12.75">
      <c r="A7" s="149" t="s">
        <v>37</v>
      </c>
      <c r="B7" s="172"/>
      <c r="C7" s="172"/>
      <c r="D7" s="165"/>
      <c r="E7" s="172"/>
      <c r="F7" s="150"/>
      <c r="I7" s="190"/>
      <c r="O7" s="139"/>
    </row>
    <row r="8" spans="1:22" ht="12.75">
      <c r="A8" s="151"/>
      <c r="B8" s="172"/>
      <c r="C8" s="150"/>
      <c r="D8" s="150"/>
      <c r="E8" s="150"/>
      <c r="F8" s="150"/>
      <c r="J8" s="139"/>
      <c r="K8" s="139"/>
      <c r="L8" s="139"/>
      <c r="M8" s="139"/>
      <c r="N8" s="139"/>
      <c r="O8" s="139"/>
    </row>
    <row r="9" spans="1:22" ht="12.75">
      <c r="A9" s="149" t="s">
        <v>45</v>
      </c>
      <c r="B9" s="150"/>
      <c r="C9" s="150"/>
      <c r="D9" s="165"/>
      <c r="E9" s="150"/>
      <c r="F9" s="150"/>
      <c r="I9" s="190"/>
      <c r="J9" s="139"/>
      <c r="K9" s="139"/>
      <c r="L9" s="139"/>
      <c r="M9" s="139"/>
      <c r="N9" s="139"/>
      <c r="O9" s="139"/>
    </row>
    <row r="10" spans="1:22" s="200" customFormat="1" ht="12.75">
      <c r="A10" s="197" t="s">
        <v>67</v>
      </c>
      <c r="B10" s="174"/>
      <c r="C10" s="198">
        <f>'[1]Gelir Tablosu'!$N$39</f>
        <v>-716601</v>
      </c>
      <c r="D10" s="198">
        <f>'[1]Gelir Tablosu'!$O$39</f>
        <v>-281585</v>
      </c>
      <c r="E10" s="198">
        <f>'[1]Gelir Tablosu'!$P$39</f>
        <v>240709</v>
      </c>
      <c r="F10" s="198">
        <f>'[1]Gelir Tablosu'!$Q$39</f>
        <v>-212</v>
      </c>
      <c r="G10" s="4"/>
      <c r="H10" s="4"/>
      <c r="I10" s="193"/>
      <c r="J10" s="193"/>
      <c r="K10" s="193"/>
      <c r="L10" s="194"/>
      <c r="M10" s="194"/>
      <c r="N10" s="194"/>
      <c r="O10" s="139"/>
      <c r="P10" s="136"/>
      <c r="Q10" s="136"/>
      <c r="R10" s="136"/>
      <c r="S10" s="136"/>
      <c r="T10" s="136"/>
      <c r="U10" s="136"/>
      <c r="V10" s="136"/>
    </row>
    <row r="11" spans="1:22" ht="12" customHeight="1">
      <c r="A11" s="195"/>
      <c r="B11" s="164"/>
      <c r="C11" s="196"/>
      <c r="D11" s="196"/>
      <c r="E11" s="196"/>
      <c r="F11" s="196"/>
      <c r="O11" s="139"/>
    </row>
    <row r="12" spans="1:22" ht="24">
      <c r="A12" s="149" t="s">
        <v>80</v>
      </c>
      <c r="B12" s="164"/>
      <c r="C12" s="196"/>
      <c r="D12" s="196"/>
      <c r="E12" s="196"/>
      <c r="F12" s="196"/>
      <c r="I12" s="190"/>
      <c r="J12" s="139"/>
      <c r="K12" s="139"/>
      <c r="L12" s="139"/>
      <c r="M12" s="139"/>
      <c r="N12" s="139"/>
      <c r="O12" s="139"/>
    </row>
    <row r="13" spans="1:22" s="200" customFormat="1" ht="24">
      <c r="A13" s="197" t="s">
        <v>81</v>
      </c>
      <c r="B13" s="174"/>
      <c r="C13" s="198">
        <f>'[1]Gelir Tablosu'!$N$43</f>
        <v>179150</v>
      </c>
      <c r="D13" s="198">
        <f>'[1]Gelir Tablosu'!$O$43</f>
        <v>70398</v>
      </c>
      <c r="E13" s="198">
        <f>'[1]Gelir Tablosu'!$P$43</f>
        <v>-48143</v>
      </c>
      <c r="F13" s="198">
        <f>'[1]Gelir Tablosu'!$Q$43</f>
        <v>42</v>
      </c>
      <c r="G13" s="4"/>
      <c r="H13" s="4"/>
      <c r="I13" s="193"/>
      <c r="J13" s="193"/>
      <c r="K13" s="193"/>
      <c r="L13" s="194"/>
      <c r="M13" s="194"/>
      <c r="N13" s="194"/>
      <c r="O13" s="139"/>
      <c r="P13" s="136"/>
      <c r="Q13" s="136"/>
      <c r="R13" s="136"/>
      <c r="S13" s="136"/>
      <c r="T13" s="136"/>
      <c r="U13" s="136"/>
      <c r="V13" s="136"/>
    </row>
    <row r="14" spans="1:22" ht="12.75">
      <c r="A14" s="151"/>
      <c r="B14" s="164"/>
      <c r="C14" s="192"/>
      <c r="D14" s="192"/>
      <c r="E14" s="192"/>
      <c r="F14" s="192"/>
      <c r="O14" s="139"/>
    </row>
    <row r="15" spans="1:22" ht="12.75">
      <c r="A15" s="149" t="s">
        <v>46</v>
      </c>
      <c r="B15" s="164"/>
      <c r="C15" s="192"/>
      <c r="D15" s="192"/>
      <c r="E15" s="192"/>
      <c r="F15" s="192"/>
      <c r="I15" s="190"/>
      <c r="J15" s="139"/>
      <c r="K15" s="139"/>
      <c r="L15" s="139"/>
      <c r="M15" s="139"/>
      <c r="N15" s="139"/>
      <c r="O15" s="139"/>
    </row>
    <row r="16" spans="1:22" s="200" customFormat="1" ht="24">
      <c r="A16" s="199" t="s">
        <v>132</v>
      </c>
      <c r="B16" s="164"/>
      <c r="C16" s="192">
        <f>'[1]Gelir Tablosu'!$N$48</f>
        <v>90162</v>
      </c>
      <c r="D16" s="192">
        <f>'[1]Gelir Tablosu'!$O$48</f>
        <v>90162</v>
      </c>
      <c r="E16" s="192">
        <f>'[1]Gelir Tablosu'!$P$48</f>
        <v>-13873.61745</v>
      </c>
      <c r="F16" s="192">
        <f>'[1]Gelir Tablosu'!$Q$48</f>
        <v>66682.382549999995</v>
      </c>
      <c r="G16" s="4"/>
      <c r="H16" s="4"/>
      <c r="I16" s="193"/>
      <c r="J16" s="193"/>
      <c r="K16" s="194"/>
      <c r="L16" s="194"/>
      <c r="M16" s="194"/>
      <c r="N16" s="194"/>
      <c r="O16" s="139"/>
      <c r="P16" s="136"/>
      <c r="Q16" s="136"/>
      <c r="R16" s="136"/>
      <c r="S16" s="136"/>
      <c r="T16" s="136"/>
      <c r="U16" s="136"/>
      <c r="V16" s="136"/>
    </row>
    <row r="17" spans="1:22" s="200" customFormat="1" ht="12.75">
      <c r="A17" s="199" t="s">
        <v>123</v>
      </c>
      <c r="B17" s="164">
        <v>23</v>
      </c>
      <c r="C17" s="192">
        <f>'[1]Gelir Tablosu'!$N$50</f>
        <v>1078887</v>
      </c>
      <c r="D17" s="192">
        <f>'[1]Gelir Tablosu'!$O$50</f>
        <v>2497897</v>
      </c>
      <c r="E17" s="192">
        <f>'[1]Gelir Tablosu'!$P$50</f>
        <v>-14218208</v>
      </c>
      <c r="F17" s="192">
        <f>'[1]Gelir Tablosu'!$Q$50</f>
        <v>-14170819</v>
      </c>
      <c r="G17" s="4"/>
      <c r="H17" s="4"/>
      <c r="I17" s="193"/>
      <c r="J17" s="193"/>
      <c r="K17" s="194"/>
      <c r="L17" s="194"/>
      <c r="M17" s="194"/>
      <c r="N17" s="194"/>
      <c r="O17" s="139"/>
      <c r="P17" s="136"/>
      <c r="Q17" s="136"/>
      <c r="R17" s="136"/>
      <c r="S17" s="136"/>
      <c r="T17" s="136"/>
      <c r="U17" s="136"/>
      <c r="V17" s="136"/>
    </row>
    <row r="18" spans="1:22" s="200" customFormat="1" ht="12.75">
      <c r="A18" s="197" t="s">
        <v>156</v>
      </c>
      <c r="B18" s="174"/>
      <c r="C18" s="198">
        <f>'[1]Gelir Tablosu'!$N$51</f>
        <v>-3829351</v>
      </c>
      <c r="D18" s="198">
        <f>'[1]Gelir Tablosu'!$O$51</f>
        <v>-1863559</v>
      </c>
      <c r="E18" s="198">
        <f>'[1]Gelir Tablosu'!$P$51</f>
        <v>3759619</v>
      </c>
      <c r="F18" s="198">
        <f>'[1]Gelir Tablosu'!$Q$51</f>
        <v>5753818</v>
      </c>
      <c r="G18" s="4"/>
      <c r="H18" s="4"/>
      <c r="I18" s="193"/>
      <c r="J18" s="193"/>
      <c r="K18" s="193"/>
      <c r="L18" s="194"/>
      <c r="M18" s="194"/>
      <c r="N18" s="194"/>
      <c r="O18" s="139"/>
      <c r="P18" s="136"/>
      <c r="Q18" s="136"/>
      <c r="R18" s="136"/>
      <c r="S18" s="136"/>
      <c r="T18" s="136"/>
      <c r="U18" s="136"/>
      <c r="V18" s="136"/>
    </row>
    <row r="19" spans="1:22" s="200" customFormat="1" ht="12.75">
      <c r="A19" s="199"/>
      <c r="B19" s="164"/>
      <c r="C19" s="192"/>
      <c r="D19" s="192"/>
      <c r="E19" s="192"/>
      <c r="F19" s="192"/>
      <c r="G19" s="4"/>
      <c r="H19" s="4"/>
      <c r="I19" s="193"/>
      <c r="O19" s="139"/>
      <c r="P19" s="136"/>
      <c r="Q19" s="136"/>
      <c r="R19" s="136"/>
      <c r="S19" s="136"/>
      <c r="T19" s="136"/>
      <c r="U19" s="136"/>
      <c r="V19" s="136"/>
    </row>
    <row r="20" spans="1:22" s="200" customFormat="1" ht="24">
      <c r="A20" s="201" t="s">
        <v>82</v>
      </c>
      <c r="B20" s="164"/>
      <c r="C20" s="192"/>
      <c r="D20" s="192"/>
      <c r="E20" s="192"/>
      <c r="F20" s="192"/>
      <c r="G20" s="4"/>
      <c r="H20" s="4"/>
      <c r="I20" s="190"/>
      <c r="J20" s="139"/>
      <c r="K20" s="139"/>
      <c r="L20" s="139"/>
      <c r="M20" s="139"/>
      <c r="N20" s="139"/>
      <c r="O20" s="139"/>
      <c r="P20" s="136"/>
      <c r="Q20" s="136"/>
      <c r="R20" s="136"/>
      <c r="S20" s="136"/>
      <c r="T20" s="136"/>
      <c r="U20" s="136"/>
      <c r="V20" s="136"/>
    </row>
    <row r="21" spans="1:22" ht="24">
      <c r="A21" s="151" t="s">
        <v>133</v>
      </c>
      <c r="B21" s="164"/>
      <c r="C21" s="192">
        <f>'[1]Gelir Tablosu'!$N$57</f>
        <v>-4508</v>
      </c>
      <c r="D21" s="192">
        <f>'[1]Gelir Tablosu'!$O$57</f>
        <v>-4508</v>
      </c>
      <c r="E21" s="192">
        <f>'[1]Gelir Tablosu'!$P$57</f>
        <v>694</v>
      </c>
      <c r="F21" s="192">
        <f>'[1]Gelir Tablosu'!$Q$57</f>
        <v>-3334</v>
      </c>
      <c r="I21" s="193"/>
      <c r="J21" s="193"/>
      <c r="K21" s="194"/>
      <c r="L21" s="194"/>
      <c r="M21" s="194"/>
      <c r="N21" s="194"/>
      <c r="O21" s="139"/>
    </row>
    <row r="22" spans="1:22" s="200" customFormat="1" ht="24">
      <c r="A22" s="197" t="s">
        <v>83</v>
      </c>
      <c r="B22" s="174">
        <v>19</v>
      </c>
      <c r="C22" s="198">
        <f>'[1]Gelir Tablosu'!$N$58</f>
        <v>-269721.75</v>
      </c>
      <c r="D22" s="198">
        <f>'[1]Gelir Tablosu'!$O$58</f>
        <v>-658955.75</v>
      </c>
      <c r="E22" s="198">
        <f>'[1]Gelir Tablosu'!$P$58</f>
        <v>3554552</v>
      </c>
      <c r="F22" s="198">
        <f>'[1]Gelir Tablosu'!$Q$58</f>
        <v>3544144</v>
      </c>
      <c r="G22" s="4"/>
      <c r="H22" s="4"/>
      <c r="I22" s="193"/>
      <c r="J22" s="193"/>
      <c r="K22" s="193"/>
      <c r="L22" s="194"/>
      <c r="M22" s="194"/>
      <c r="N22" s="194"/>
      <c r="O22" s="139"/>
      <c r="P22" s="136"/>
      <c r="Q22" s="136"/>
      <c r="R22" s="136"/>
      <c r="S22" s="136"/>
      <c r="T22" s="136"/>
      <c r="U22" s="136"/>
      <c r="V22" s="136"/>
    </row>
    <row r="23" spans="1:22" s="200" customFormat="1" ht="12.75">
      <c r="A23" s="199"/>
      <c r="B23" s="164"/>
      <c r="G23" s="4" t="s">
        <v>135</v>
      </c>
      <c r="H23" s="4" t="s">
        <v>135</v>
      </c>
      <c r="O23" s="139"/>
      <c r="P23" s="136"/>
      <c r="Q23" s="136"/>
      <c r="R23" s="136"/>
      <c r="S23" s="136"/>
      <c r="T23" s="136"/>
      <c r="U23" s="136"/>
      <c r="V23" s="136"/>
    </row>
    <row r="24" spans="1:22" ht="12.75">
      <c r="A24" s="156" t="s">
        <v>37</v>
      </c>
      <c r="B24" s="168"/>
      <c r="C24" s="202">
        <f>+SUM(C10:C22)</f>
        <v>-3471982.75</v>
      </c>
      <c r="D24" s="202">
        <f>+SUM(D10:D22)</f>
        <v>-150150.75</v>
      </c>
      <c r="E24" s="202">
        <f>+SUM(E10:E22)</f>
        <v>-6724650.6174500007</v>
      </c>
      <c r="F24" s="202">
        <f>+SUM(F10:F22)</f>
        <v>-4809678.6174500007</v>
      </c>
      <c r="G24" s="4">
        <f>'[1]Gelir Tablosu'!$N$60-C24</f>
        <v>0</v>
      </c>
      <c r="H24" s="4">
        <f>+D24-'[4]Comprehensive Income Statement'!$D$24</f>
        <v>0</v>
      </c>
      <c r="I24" s="190"/>
      <c r="J24" s="139"/>
      <c r="K24" s="191"/>
      <c r="L24" s="191"/>
      <c r="M24" s="191"/>
      <c r="N24" s="191"/>
      <c r="O24" s="139"/>
    </row>
    <row r="25" spans="1:22" ht="12.75">
      <c r="A25" s="149"/>
      <c r="B25" s="172"/>
      <c r="C25" s="150"/>
      <c r="D25" s="150"/>
      <c r="E25" s="150"/>
      <c r="F25" s="150"/>
      <c r="I25" s="193"/>
      <c r="J25" s="139"/>
      <c r="K25" s="139"/>
      <c r="L25" s="139"/>
      <c r="M25" s="139"/>
      <c r="N25" s="139"/>
      <c r="O25" s="139"/>
    </row>
    <row r="26" spans="1:22" ht="18.75" customHeight="1" thickBot="1">
      <c r="A26" s="203" t="s">
        <v>21</v>
      </c>
      <c r="B26" s="204"/>
      <c r="C26" s="205">
        <f>+C5+C24</f>
        <v>12230745.25</v>
      </c>
      <c r="D26" s="205">
        <f>+D5+D24</f>
        <v>5825363.25</v>
      </c>
      <c r="E26" s="205">
        <f>+E5+E24</f>
        <v>12672384.382549999</v>
      </c>
      <c r="F26" s="205">
        <f>+F5+F24</f>
        <v>5745900.3825499993</v>
      </c>
      <c r="G26" s="4">
        <f>'[1]Gelir Tablosu'!$N$62-C26</f>
        <v>0</v>
      </c>
      <c r="H26" s="4">
        <f>+D26-'[4]Comprehensive Income Statement'!$D$26</f>
        <v>0</v>
      </c>
      <c r="I26" s="190"/>
      <c r="J26" s="139"/>
      <c r="K26" s="191"/>
      <c r="L26" s="191"/>
      <c r="M26" s="191"/>
      <c r="N26" s="191"/>
      <c r="O26" s="139"/>
    </row>
    <row r="27" spans="1:22">
      <c r="A27" s="206"/>
      <c r="B27" s="207"/>
      <c r="C27" s="207"/>
      <c r="D27" s="208"/>
      <c r="E27" s="209"/>
      <c r="F27" s="207"/>
    </row>
    <row r="28" spans="1:22" ht="12.75">
      <c r="A28" s="210"/>
      <c r="B28" s="211"/>
      <c r="C28" s="211"/>
      <c r="D28" s="212"/>
      <c r="E28" s="213"/>
      <c r="F28" s="211"/>
      <c r="O28" s="139"/>
    </row>
    <row r="29" spans="1:22" ht="12.75">
      <c r="O29" s="139"/>
    </row>
    <row r="30" spans="1:22" ht="12.75">
      <c r="D30" s="177"/>
      <c r="O30" s="139"/>
    </row>
    <row r="31" spans="1:22" ht="12.75">
      <c r="D31" s="177"/>
      <c r="O31" s="139"/>
    </row>
    <row r="32" spans="1:22">
      <c r="D32" s="177"/>
    </row>
    <row r="33" spans="4:4">
      <c r="D33" s="177"/>
    </row>
    <row r="34" spans="4:4">
      <c r="D34" s="177"/>
    </row>
    <row r="36" spans="4:4">
      <c r="D36" s="177"/>
    </row>
    <row r="37" spans="4:4">
      <c r="D37" s="177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L39"/>
  <sheetViews>
    <sheetView showGridLines="0" view="pageBreakPreview" zoomScaleNormal="85" zoomScaleSheetLayoutView="100" workbookViewId="0">
      <selection sqref="A1:M1"/>
    </sheetView>
  </sheetViews>
  <sheetFormatPr defaultColWidth="9.140625" defaultRowHeight="12"/>
  <cols>
    <col min="1" max="1" width="36.140625" style="10" customWidth="1"/>
    <col min="2" max="2" width="12" style="10" customWidth="1"/>
    <col min="3" max="3" width="10.85546875" style="10" customWidth="1"/>
    <col min="4" max="4" width="12" style="10" customWidth="1"/>
    <col min="5" max="5" width="25.85546875" style="10" customWidth="1"/>
    <col min="6" max="6" width="1.5703125" style="10" customWidth="1"/>
    <col min="7" max="7" width="19.42578125" style="10" customWidth="1"/>
    <col min="8" max="13" width="18" style="10" customWidth="1"/>
    <col min="14" max="14" width="14.5703125" style="47" customWidth="1"/>
    <col min="15" max="16384" width="9.140625" style="10"/>
  </cols>
  <sheetData>
    <row r="1" spans="1:38" ht="30.75" customHeight="1" thickBot="1">
      <c r="A1" s="226" t="s">
        <v>180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</row>
    <row r="2" spans="1:38" ht="65.25" customHeight="1">
      <c r="A2" s="126" t="s">
        <v>176</v>
      </c>
      <c r="E2" s="127" t="s">
        <v>141</v>
      </c>
      <c r="F2" s="49"/>
      <c r="G2" s="227" t="s">
        <v>157</v>
      </c>
      <c r="H2" s="227"/>
      <c r="I2" s="227"/>
      <c r="K2" s="225" t="s">
        <v>54</v>
      </c>
      <c r="L2" s="225"/>
    </row>
    <row r="3" spans="1:38" s="12" customFormat="1" ht="84">
      <c r="A3" s="13" t="s">
        <v>119</v>
      </c>
      <c r="B3" s="50" t="s">
        <v>35</v>
      </c>
      <c r="C3" s="50" t="s">
        <v>162</v>
      </c>
      <c r="D3" s="50" t="s">
        <v>163</v>
      </c>
      <c r="E3" s="50" t="s">
        <v>122</v>
      </c>
      <c r="F3" s="50"/>
      <c r="G3" s="50" t="s">
        <v>134</v>
      </c>
      <c r="H3" s="50" t="s">
        <v>148</v>
      </c>
      <c r="I3" s="50" t="s">
        <v>158</v>
      </c>
      <c r="J3" s="50" t="s">
        <v>72</v>
      </c>
      <c r="K3" s="50" t="s">
        <v>62</v>
      </c>
      <c r="L3" s="50" t="s">
        <v>121</v>
      </c>
      <c r="M3" s="50" t="s">
        <v>36</v>
      </c>
      <c r="N3" s="6" t="s">
        <v>135</v>
      </c>
      <c r="P3" s="51"/>
    </row>
    <row r="4" spans="1:38" ht="23.25" customHeight="1">
      <c r="A4" s="52" t="s">
        <v>171</v>
      </c>
      <c r="B4" s="133">
        <f>[1]ÖKD!$C$17</f>
        <v>350910</v>
      </c>
      <c r="C4" s="133">
        <f>[1]ÖKD!$D$17</f>
        <v>7347525</v>
      </c>
      <c r="D4" s="133">
        <f>[1]ÖKD!$E$17</f>
        <v>8</v>
      </c>
      <c r="E4" s="133">
        <f>[1]ÖKD!$F$17</f>
        <v>-1770275</v>
      </c>
      <c r="F4" s="133"/>
      <c r="G4" s="133">
        <f>[1]ÖKD!$G$17</f>
        <v>124866</v>
      </c>
      <c r="H4" s="133">
        <f>[1]ÖKD!$H$17</f>
        <v>-12451543</v>
      </c>
      <c r="I4" s="133">
        <f>[1]ÖKD!$I$17</f>
        <v>55552</v>
      </c>
      <c r="J4" s="133">
        <f>[1]ÖKD!$J$17</f>
        <v>6691055</v>
      </c>
      <c r="K4" s="133">
        <f>[1]ÖKD!$K$17</f>
        <v>28854471</v>
      </c>
      <c r="L4" s="133">
        <f>[1]ÖKD!$L$17</f>
        <v>34588924</v>
      </c>
      <c r="M4" s="133">
        <f>SUM(B4:L4)</f>
        <v>63791493</v>
      </c>
      <c r="N4" s="9">
        <f>[1]ÖKD!$M$17-M4</f>
        <v>0</v>
      </c>
      <c r="O4" s="7"/>
      <c r="P4" s="55"/>
      <c r="Q4" s="56"/>
      <c r="R4" s="56"/>
      <c r="S4" s="55"/>
      <c r="T4" s="56"/>
      <c r="U4" s="56"/>
      <c r="V4" s="56"/>
      <c r="W4" s="56"/>
      <c r="X4" s="56"/>
      <c r="Y4" s="56"/>
      <c r="Z4" s="56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ht="12.75">
      <c r="A5" s="57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9"/>
      <c r="O5" s="7"/>
      <c r="P5" s="58"/>
      <c r="Q5"/>
      <c r="R5"/>
      <c r="S5"/>
      <c r="T5"/>
      <c r="U5"/>
      <c r="V5"/>
      <c r="W5"/>
      <c r="X5"/>
      <c r="Y5"/>
      <c r="Z5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8">
      <c r="A6" s="57" t="s">
        <v>79</v>
      </c>
      <c r="B6" s="59">
        <f>[1]ÖKD!$C$18</f>
        <v>0</v>
      </c>
      <c r="C6" s="59">
        <f>[1]ÖKD!$D$18</f>
        <v>0</v>
      </c>
      <c r="D6" s="59">
        <f>[1]ÖKD!$E$18</f>
        <v>0</v>
      </c>
      <c r="E6" s="59">
        <f>[1]ÖKD!$F$18</f>
        <v>0</v>
      </c>
      <c r="F6" s="59"/>
      <c r="G6" s="59">
        <f>[1]ÖKD!$G$18</f>
        <v>0</v>
      </c>
      <c r="H6" s="59">
        <f>[1]ÖKD!$H$18</f>
        <v>0</v>
      </c>
      <c r="I6" s="59">
        <f>[1]ÖKD!$I$18</f>
        <v>0</v>
      </c>
      <c r="J6" s="59">
        <f>[1]ÖKD!$J$18</f>
        <v>0</v>
      </c>
      <c r="K6" s="59">
        <f>[1]ÖKD!$K$18</f>
        <v>0</v>
      </c>
      <c r="L6" s="59">
        <f>[1]ÖKD!$L$18</f>
        <v>19397035</v>
      </c>
      <c r="M6" s="59">
        <f>SUM(B6:L6)</f>
        <v>19397035</v>
      </c>
      <c r="N6" s="9">
        <f>[1]ÖKD!$M$18-M6</f>
        <v>0</v>
      </c>
      <c r="O6" s="7"/>
      <c r="P6" s="58"/>
      <c r="Q6" s="58"/>
      <c r="R6" s="58"/>
      <c r="S6" s="58"/>
      <c r="T6" s="58"/>
      <c r="U6" s="58"/>
      <c r="V6" s="58"/>
      <c r="W6" s="58"/>
      <c r="X6" s="58"/>
      <c r="Y6" s="60"/>
      <c r="Z6" s="60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8">
      <c r="A7" s="37" t="s">
        <v>37</v>
      </c>
      <c r="B7" s="61">
        <f>[1]ÖKD!$C$19</f>
        <v>0</v>
      </c>
      <c r="C7" s="61">
        <f>[1]ÖKD!$D$19</f>
        <v>0</v>
      </c>
      <c r="D7" s="61">
        <f>[1]ÖKD!$E$19</f>
        <v>0</v>
      </c>
      <c r="E7" s="61">
        <f>[1]ÖKD!$F$19</f>
        <v>192566</v>
      </c>
      <c r="F7" s="61"/>
      <c r="G7" s="131">
        <f>[1]ÖKD!$G$19</f>
        <v>-13180</v>
      </c>
      <c r="H7" s="131">
        <f>[1]ÖKD!$H$19</f>
        <v>-10663656</v>
      </c>
      <c r="I7" s="131">
        <f>[1]ÖKD!$I$19</f>
        <v>3759619</v>
      </c>
      <c r="J7" s="131">
        <f>[1]ÖKD!$J$19</f>
        <v>0</v>
      </c>
      <c r="K7" s="131">
        <f>[1]ÖKD!$K$19</f>
        <v>0</v>
      </c>
      <c r="L7" s="131">
        <f>[1]ÖKD!$L$19</f>
        <v>0</v>
      </c>
      <c r="M7" s="131">
        <f>SUM(B7:L7)</f>
        <v>-6724651</v>
      </c>
      <c r="N7" s="9">
        <f>[1]ÖKD!$M$19-M7</f>
        <v>0</v>
      </c>
      <c r="O7" s="7"/>
      <c r="P7" s="58"/>
      <c r="Q7" s="58"/>
      <c r="R7" s="58"/>
      <c r="S7" s="58"/>
      <c r="T7" s="60"/>
      <c r="U7" s="60"/>
      <c r="V7" s="60"/>
      <c r="W7" s="58"/>
      <c r="X7" s="58"/>
      <c r="Y7" s="58"/>
      <c r="Z7" s="60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</row>
    <row r="8" spans="1:38">
      <c r="A8" s="57" t="s">
        <v>21</v>
      </c>
      <c r="B8" s="59">
        <f>+SUM(B6:B7)</f>
        <v>0</v>
      </c>
      <c r="C8" s="59">
        <f t="shared" ref="C8:L8" si="0">+SUM(C6:C7)</f>
        <v>0</v>
      </c>
      <c r="D8" s="59">
        <f t="shared" si="0"/>
        <v>0</v>
      </c>
      <c r="E8" s="59">
        <f t="shared" si="0"/>
        <v>192566</v>
      </c>
      <c r="F8" s="59">
        <f t="shared" si="0"/>
        <v>0</v>
      </c>
      <c r="G8" s="130">
        <f>+SUM(G6:G7)</f>
        <v>-13180</v>
      </c>
      <c r="H8" s="130">
        <f t="shared" si="0"/>
        <v>-10663656</v>
      </c>
      <c r="I8" s="130">
        <f t="shared" si="0"/>
        <v>3759619</v>
      </c>
      <c r="J8" s="59">
        <f t="shared" si="0"/>
        <v>0</v>
      </c>
      <c r="K8" s="59">
        <f t="shared" si="0"/>
        <v>0</v>
      </c>
      <c r="L8" s="59">
        <f t="shared" si="0"/>
        <v>19397035</v>
      </c>
      <c r="M8" s="59">
        <f>+SUM(B8:L8)</f>
        <v>12672384</v>
      </c>
      <c r="N8" s="9">
        <f>[1]ÖKD!$M$21-M8</f>
        <v>0</v>
      </c>
      <c r="O8" s="7"/>
      <c r="P8" s="62"/>
      <c r="Q8" s="58"/>
      <c r="R8" s="58"/>
      <c r="S8" s="58"/>
      <c r="T8" s="60"/>
      <c r="U8" s="60"/>
      <c r="V8" s="60"/>
      <c r="W8" s="58"/>
      <c r="X8" s="58"/>
      <c r="Y8" s="60"/>
      <c r="Z8" s="60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</row>
    <row r="9" spans="1:38">
      <c r="A9" s="57" t="s">
        <v>23</v>
      </c>
      <c r="B9" s="59">
        <f>[1]ÖKD!$C$22</f>
        <v>0</v>
      </c>
      <c r="C9" s="59">
        <f>[1]ÖKD!$D$22</f>
        <v>0</v>
      </c>
      <c r="D9" s="59">
        <f>[1]ÖKD!$E$22</f>
        <v>0</v>
      </c>
      <c r="E9" s="59">
        <f>[1]ÖKD!$F$22</f>
        <v>0</v>
      </c>
      <c r="F9" s="59"/>
      <c r="G9" s="59">
        <f>[1]ÖKD!$G$22</f>
        <v>0</v>
      </c>
      <c r="H9" s="59">
        <f>[1]ÖKD!$H$22</f>
        <v>0</v>
      </c>
      <c r="I9" s="59">
        <f>[1]ÖKD!$I$22</f>
        <v>0</v>
      </c>
      <c r="J9" s="59">
        <f>[1]ÖKD!$J$22</f>
        <v>0</v>
      </c>
      <c r="K9" s="130">
        <f>[1]ÖKD!$K$22</f>
        <v>34588924</v>
      </c>
      <c r="L9" s="130">
        <f>[1]ÖKD!$L$22</f>
        <v>-34588924</v>
      </c>
      <c r="M9" s="59">
        <f t="shared" ref="M9:M10" si="1">+SUM(B9:L9)</f>
        <v>0</v>
      </c>
      <c r="N9" s="9">
        <f>[1]ÖKD!$M$22-M9</f>
        <v>0</v>
      </c>
      <c r="O9" s="7"/>
      <c r="P9" s="58"/>
      <c r="Q9" s="58"/>
      <c r="R9" s="58"/>
      <c r="S9" s="58"/>
      <c r="T9" s="58"/>
      <c r="U9" s="58"/>
      <c r="V9" s="58"/>
      <c r="W9" s="60"/>
      <c r="X9" s="60"/>
      <c r="Y9" s="60"/>
      <c r="Z9" s="58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</row>
    <row r="10" spans="1:38">
      <c r="A10" s="57" t="s">
        <v>165</v>
      </c>
      <c r="B10" s="59">
        <f>[1]ÖKD!$C$23</f>
        <v>0</v>
      </c>
      <c r="C10" s="59">
        <f>[1]ÖKD!$D$23</f>
        <v>0</v>
      </c>
      <c r="D10" s="59">
        <f>[1]ÖKD!$E$23</f>
        <v>0</v>
      </c>
      <c r="E10" s="59">
        <f>[1]ÖKD!$F$23</f>
        <v>0</v>
      </c>
      <c r="F10" s="59">
        <v>0</v>
      </c>
      <c r="G10" s="59">
        <f>[1]ÖKD!$G$23</f>
        <v>0</v>
      </c>
      <c r="H10" s="61">
        <f>[1]ÖKD!$H$23</f>
        <v>0</v>
      </c>
      <c r="I10" s="61">
        <f>[1]ÖKD!$I$23</f>
        <v>0</v>
      </c>
      <c r="J10" s="61">
        <f>[1]ÖKD!$J$23</f>
        <v>910166</v>
      </c>
      <c r="K10" s="131">
        <f>[1]ÖKD!$K$23</f>
        <v>-10043873</v>
      </c>
      <c r="L10" s="131">
        <f>[1]ÖKD!$L$23</f>
        <v>0</v>
      </c>
      <c r="M10" s="131">
        <f t="shared" si="1"/>
        <v>-9133707</v>
      </c>
      <c r="N10" s="9">
        <f>[1]ÖKD!$M$23-M10</f>
        <v>0</v>
      </c>
      <c r="O10" s="7"/>
      <c r="P10" s="58"/>
      <c r="Q10" s="58"/>
      <c r="R10" s="58"/>
      <c r="S10" s="58"/>
      <c r="T10" s="58"/>
      <c r="U10" s="58"/>
      <c r="V10" s="58"/>
      <c r="W10" s="58"/>
      <c r="X10" s="60"/>
      <c r="Y10" s="58"/>
      <c r="Z10" s="60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</row>
    <row r="11" spans="1:38" ht="23.25" customHeight="1">
      <c r="A11" s="52" t="s">
        <v>178</v>
      </c>
      <c r="B11" s="53">
        <f>B8+B9+B10+B4</f>
        <v>350910</v>
      </c>
      <c r="C11" s="53">
        <f>C8+C9+C10+C4</f>
        <v>7347525</v>
      </c>
      <c r="D11" s="53">
        <f>D8+D9+D10+D4</f>
        <v>8</v>
      </c>
      <c r="E11" s="54">
        <f t="shared" ref="E11:M11" si="2">E8+E9+E10+E4</f>
        <v>-1577709</v>
      </c>
      <c r="F11" s="63"/>
      <c r="G11" s="53">
        <f>G8+G9+G10+G4</f>
        <v>111686</v>
      </c>
      <c r="H11" s="133">
        <f t="shared" si="2"/>
        <v>-23115199</v>
      </c>
      <c r="I11" s="133">
        <f t="shared" si="2"/>
        <v>3815171</v>
      </c>
      <c r="J11" s="133">
        <f t="shared" si="2"/>
        <v>7601221</v>
      </c>
      <c r="K11" s="133">
        <f t="shared" si="2"/>
        <v>53399522</v>
      </c>
      <c r="L11" s="133">
        <f t="shared" si="2"/>
        <v>19397035</v>
      </c>
      <c r="M11" s="65">
        <f t="shared" si="2"/>
        <v>67330170</v>
      </c>
      <c r="N11" s="9">
        <f>[1]ÖKD!$M$25-M11</f>
        <v>0</v>
      </c>
      <c r="O11" s="7"/>
      <c r="P11" s="62"/>
      <c r="Q11"/>
      <c r="R11"/>
      <c r="S11"/>
      <c r="T11"/>
      <c r="U11"/>
      <c r="V11"/>
      <c r="W11"/>
      <c r="X11"/>
      <c r="Y11"/>
      <c r="Z11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</row>
    <row r="12" spans="1:38" ht="24" customHeight="1">
      <c r="A12" s="69"/>
      <c r="B12" s="70"/>
      <c r="C12" s="70"/>
      <c r="D12" s="70"/>
      <c r="E12" s="35"/>
      <c r="F12" s="35"/>
      <c r="G12" s="70"/>
      <c r="H12" s="35"/>
      <c r="I12" s="35"/>
      <c r="J12" s="35"/>
      <c r="K12" s="35"/>
      <c r="L12" s="35"/>
      <c r="M12" s="35"/>
      <c r="N12" s="9"/>
      <c r="O12" s="7"/>
      <c r="P12" s="55"/>
      <c r="Q12" s="56"/>
      <c r="R12" s="56"/>
      <c r="S12" s="55"/>
      <c r="T12" s="56"/>
      <c r="U12" s="56"/>
      <c r="V12" s="56"/>
      <c r="W12" s="56"/>
      <c r="X12" s="56"/>
      <c r="Y12" s="56"/>
      <c r="Z12" s="56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</row>
    <row r="13" spans="1:38" ht="23.25" customHeight="1">
      <c r="A13" s="64" t="s">
        <v>172</v>
      </c>
      <c r="B13" s="133">
        <f>[1]ÖKD!$C$32</f>
        <v>350910</v>
      </c>
      <c r="C13" s="133">
        <f>[1]ÖKD!$D$32</f>
        <v>7347525</v>
      </c>
      <c r="D13" s="133">
        <f>[1]ÖKD!$E$32</f>
        <v>8</v>
      </c>
      <c r="E13" s="133">
        <f>[1]ÖKD!$F$32</f>
        <v>-1666049</v>
      </c>
      <c r="F13" s="133"/>
      <c r="G13" s="133">
        <f>[1]ÖKD!$G$32</f>
        <v>140671</v>
      </c>
      <c r="H13" s="133">
        <f>[1]ÖKD!$H$32</f>
        <v>-23326037</v>
      </c>
      <c r="I13" s="133">
        <f>[1]ÖKD!$I$32</f>
        <v>-770366</v>
      </c>
      <c r="J13" s="133">
        <f>[1]ÖKD!$J$32</f>
        <v>7337457</v>
      </c>
      <c r="K13" s="133">
        <f>[1]ÖKD!$K$32</f>
        <v>40462255</v>
      </c>
      <c r="L13" s="133">
        <f>[1]ÖKD!$L$32</f>
        <v>61189589</v>
      </c>
      <c r="M13" s="133">
        <f t="shared" ref="M13" si="3">+SUM(B13:L13)</f>
        <v>91065963</v>
      </c>
      <c r="N13" s="9">
        <f>[1]ÖKD!$M$32-M13</f>
        <v>0</v>
      </c>
      <c r="O13" s="7"/>
      <c r="P13" s="62"/>
      <c r="Q13"/>
      <c r="R13"/>
      <c r="S13"/>
      <c r="T13"/>
      <c r="U13"/>
      <c r="V13"/>
      <c r="W13"/>
      <c r="X13"/>
      <c r="Y13"/>
      <c r="Z13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</row>
    <row r="14" spans="1:38" ht="12.75" customHeight="1">
      <c r="A14" s="66"/>
      <c r="B14" s="67"/>
      <c r="C14" s="67"/>
      <c r="D14" s="67"/>
      <c r="E14" s="68"/>
      <c r="F14" s="68"/>
      <c r="G14" s="67"/>
      <c r="H14" s="68"/>
      <c r="I14" s="68"/>
      <c r="J14" s="68"/>
      <c r="K14" s="68"/>
      <c r="L14" s="68"/>
      <c r="M14" s="68"/>
      <c r="N14" s="9"/>
      <c r="O14" s="7"/>
      <c r="P14" s="62"/>
      <c r="Q14"/>
      <c r="R14"/>
      <c r="S14"/>
      <c r="T14"/>
      <c r="U14"/>
      <c r="V14"/>
      <c r="W14"/>
      <c r="X14"/>
      <c r="Y14"/>
      <c r="Z14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</row>
    <row r="15" spans="1:38" ht="12.75">
      <c r="A15" s="57" t="s">
        <v>79</v>
      </c>
      <c r="B15" s="130">
        <f>[1]ÖKD!C$33</f>
        <v>0</v>
      </c>
      <c r="C15" s="130">
        <f>[1]ÖKD!D$33</f>
        <v>0</v>
      </c>
      <c r="D15" s="130">
        <f>[1]ÖKD!E$33</f>
        <v>0</v>
      </c>
      <c r="E15" s="130">
        <f>[1]ÖKD!F$33</f>
        <v>0</v>
      </c>
      <c r="F15" s="130"/>
      <c r="G15" s="130">
        <f>[1]ÖKD!G$33</f>
        <v>0</v>
      </c>
      <c r="H15" s="130">
        <f>[1]ÖKD!H$33</f>
        <v>0</v>
      </c>
      <c r="I15" s="130">
        <f>[1]ÖKD!I$33</f>
        <v>0</v>
      </c>
      <c r="J15" s="130">
        <f>[1]ÖKD!J$33</f>
        <v>0</v>
      </c>
      <c r="K15" s="130">
        <f>[1]ÖKD!K$33</f>
        <v>0</v>
      </c>
      <c r="L15" s="130">
        <f>[1]ÖKD!L$33</f>
        <v>15702728</v>
      </c>
      <c r="M15" s="130">
        <f>+SUM(B15:L15)</f>
        <v>15702728</v>
      </c>
      <c r="N15" s="9">
        <f>[1]ÖKD!$M$33-M15</f>
        <v>0</v>
      </c>
      <c r="O15" s="7"/>
      <c r="P15" s="55"/>
      <c r="Q15"/>
      <c r="R15"/>
      <c r="S15"/>
      <c r="T15"/>
      <c r="U15"/>
      <c r="V15"/>
      <c r="W15"/>
      <c r="X15"/>
      <c r="Y15"/>
      <c r="Z15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</row>
    <row r="16" spans="1:38">
      <c r="A16" s="37" t="s">
        <v>37</v>
      </c>
      <c r="B16" s="131">
        <f>[1]ÖKD!C$34</f>
        <v>0</v>
      </c>
      <c r="C16" s="131">
        <f>[1]ÖKD!D$34</f>
        <v>0</v>
      </c>
      <c r="D16" s="131">
        <f>[1]ÖKD!E$34</f>
        <v>0</v>
      </c>
      <c r="E16" s="131">
        <f>[1]ÖKD!F$34</f>
        <v>-537451</v>
      </c>
      <c r="F16" s="131"/>
      <c r="G16" s="131">
        <f>[1]ÖKD!G$34</f>
        <v>85654</v>
      </c>
      <c r="H16" s="131">
        <f>[1]ÖKD!H$34</f>
        <v>809165</v>
      </c>
      <c r="I16" s="131">
        <f>[1]ÖKD!I$34</f>
        <v>-3829351</v>
      </c>
      <c r="J16" s="131">
        <f>[1]ÖKD!J$34</f>
        <v>0</v>
      </c>
      <c r="K16" s="131">
        <f>[1]ÖKD!K$34</f>
        <v>0</v>
      </c>
      <c r="L16" s="131">
        <f>[1]ÖKD!L$34</f>
        <v>0</v>
      </c>
      <c r="M16" s="131">
        <f>+SUM(B16:L16)</f>
        <v>-3471983</v>
      </c>
      <c r="N16" s="9">
        <f>[1]ÖKD!$M$34-M16</f>
        <v>0</v>
      </c>
      <c r="O16" s="7"/>
      <c r="P16" s="55"/>
      <c r="Q16" s="56"/>
      <c r="R16" s="56"/>
      <c r="S16" s="55"/>
      <c r="T16" s="56"/>
      <c r="U16" s="56"/>
      <c r="V16" s="56"/>
      <c r="W16" s="56"/>
      <c r="X16" s="56"/>
      <c r="Y16" s="56"/>
      <c r="Z16" s="56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</row>
    <row r="17" spans="1:37" ht="12.75">
      <c r="A17" s="57" t="s">
        <v>21</v>
      </c>
      <c r="B17" s="130">
        <f t="shared" ref="B17:D17" si="4">+SUM(B15:B16)</f>
        <v>0</v>
      </c>
      <c r="C17" s="130">
        <f t="shared" si="4"/>
        <v>0</v>
      </c>
      <c r="D17" s="130">
        <f t="shared" si="4"/>
        <v>0</v>
      </c>
      <c r="E17" s="130">
        <f t="shared" ref="E17:L17" si="5">+SUM(E15:E16)</f>
        <v>-537451</v>
      </c>
      <c r="F17" s="130">
        <f t="shared" si="5"/>
        <v>0</v>
      </c>
      <c r="G17" s="130">
        <f>+SUM(G15:G16)</f>
        <v>85654</v>
      </c>
      <c r="H17" s="130">
        <f t="shared" si="5"/>
        <v>809165</v>
      </c>
      <c r="I17" s="130">
        <f t="shared" si="5"/>
        <v>-3829351</v>
      </c>
      <c r="J17" s="130">
        <v>0</v>
      </c>
      <c r="K17" s="130">
        <v>0</v>
      </c>
      <c r="L17" s="130">
        <f t="shared" si="5"/>
        <v>15702728</v>
      </c>
      <c r="M17" s="130">
        <f>+SUM(B17:L17)</f>
        <v>12230745</v>
      </c>
      <c r="N17" s="9">
        <f>[1]ÖKD!$M$36-M17</f>
        <v>0</v>
      </c>
      <c r="O17" s="7"/>
      <c r="P17" s="62"/>
      <c r="Q17"/>
      <c r="R17"/>
      <c r="S17"/>
      <c r="T17"/>
      <c r="U17"/>
      <c r="V17"/>
      <c r="W17"/>
      <c r="X17"/>
      <c r="Y17"/>
      <c r="Z1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</row>
    <row r="18" spans="1:37">
      <c r="A18" s="57" t="s">
        <v>23</v>
      </c>
      <c r="B18" s="59">
        <f>[1]ÖKD!C$37</f>
        <v>0</v>
      </c>
      <c r="C18" s="59">
        <f>[1]ÖKD!D$37</f>
        <v>0</v>
      </c>
      <c r="D18" s="59">
        <f>[1]ÖKD!E$37</f>
        <v>0</v>
      </c>
      <c r="E18" s="59">
        <f>[1]ÖKD!F$37</f>
        <v>0</v>
      </c>
      <c r="F18" s="130"/>
      <c r="G18" s="130">
        <f>[1]ÖKD!G$37</f>
        <v>0</v>
      </c>
      <c r="H18" s="130">
        <f>[1]ÖKD!H$37</f>
        <v>0</v>
      </c>
      <c r="I18" s="130">
        <f>[1]ÖKD!I$37</f>
        <v>0</v>
      </c>
      <c r="J18" s="130">
        <f>[1]ÖKD!J$37</f>
        <v>0</v>
      </c>
      <c r="K18" s="130">
        <f>[1]ÖKD!K$37</f>
        <v>61189589</v>
      </c>
      <c r="L18" s="130">
        <f>[1]ÖKD!L$37</f>
        <v>-61189589</v>
      </c>
      <c r="M18" s="59">
        <f t="shared" ref="M18:M19" si="6">+SUM(B18:L18)</f>
        <v>0</v>
      </c>
      <c r="N18" s="9">
        <f>[1]ÖKD!$M$37-M18</f>
        <v>0</v>
      </c>
      <c r="O18" s="7"/>
      <c r="P18" s="58"/>
      <c r="Q18" s="58"/>
      <c r="R18" s="58"/>
      <c r="S18" s="58"/>
      <c r="T18" s="58"/>
      <c r="U18" s="58"/>
      <c r="V18" s="58"/>
      <c r="W18" s="58"/>
      <c r="X18" s="58"/>
      <c r="Y18" s="60"/>
      <c r="Z18" s="60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</row>
    <row r="19" spans="1:37">
      <c r="A19" s="57" t="s">
        <v>165</v>
      </c>
      <c r="B19" s="59">
        <f>[1]ÖKD!C$38</f>
        <v>0</v>
      </c>
      <c r="C19" s="59">
        <f>[1]ÖKD!D$38</f>
        <v>0</v>
      </c>
      <c r="D19" s="59">
        <f>[1]ÖKD!E$38</f>
        <v>0</v>
      </c>
      <c r="E19" s="59">
        <f>[1]ÖKD!F$38</f>
        <v>0</v>
      </c>
      <c r="F19" s="59"/>
      <c r="G19" s="59">
        <f>[1]ÖKD!G$38</f>
        <v>0</v>
      </c>
      <c r="H19" s="59">
        <f>[1]ÖKD!H$38</f>
        <v>0</v>
      </c>
      <c r="I19" s="59">
        <f>[1]ÖKD!I$38</f>
        <v>0</v>
      </c>
      <c r="J19" s="59">
        <f>[1]ÖKD!J$38</f>
        <v>1594543</v>
      </c>
      <c r="K19" s="59">
        <f>[1]ÖKD!K$38</f>
        <v>-17558405</v>
      </c>
      <c r="L19" s="59">
        <f>[1]ÖKD!L$38</f>
        <v>0</v>
      </c>
      <c r="M19" s="59">
        <f t="shared" si="6"/>
        <v>-15963862</v>
      </c>
      <c r="N19" s="9">
        <f>[1]ÖKD!$M$38-M19</f>
        <v>0</v>
      </c>
      <c r="O19" s="7"/>
      <c r="P19" s="58"/>
      <c r="Q19" s="58"/>
      <c r="R19" s="58"/>
      <c r="S19" s="58"/>
      <c r="T19" s="60"/>
      <c r="U19" s="60"/>
      <c r="V19" s="60"/>
      <c r="W19" s="58"/>
      <c r="X19" s="58"/>
      <c r="Y19" s="58"/>
      <c r="Z19" s="60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</row>
    <row r="20" spans="1:37" s="71" customFormat="1" ht="23.25" customHeight="1">
      <c r="A20" s="69" t="s">
        <v>179</v>
      </c>
      <c r="B20" s="132">
        <f>+B13+B17+B18+B19</f>
        <v>350910</v>
      </c>
      <c r="C20" s="132">
        <f t="shared" ref="C20:M20" si="7">+C13+C17+C18+C19</f>
        <v>7347525</v>
      </c>
      <c r="D20" s="132">
        <f t="shared" si="7"/>
        <v>8</v>
      </c>
      <c r="E20" s="132">
        <f t="shared" si="7"/>
        <v>-2203500</v>
      </c>
      <c r="F20" s="132"/>
      <c r="G20" s="132">
        <f>+G13+G17+G18+G19</f>
        <v>226325</v>
      </c>
      <c r="H20" s="132">
        <f t="shared" si="7"/>
        <v>-22516872</v>
      </c>
      <c r="I20" s="132">
        <f t="shared" si="7"/>
        <v>-4599717</v>
      </c>
      <c r="J20" s="132">
        <f t="shared" si="7"/>
        <v>8932000</v>
      </c>
      <c r="K20" s="132">
        <f t="shared" si="7"/>
        <v>84093439</v>
      </c>
      <c r="L20" s="132">
        <f t="shared" si="7"/>
        <v>15702728</v>
      </c>
      <c r="M20" s="132">
        <f t="shared" si="7"/>
        <v>87332846</v>
      </c>
      <c r="N20" s="9">
        <f>[1]ÖKD!$M$40-M20</f>
        <v>0</v>
      </c>
      <c r="O20" s="7"/>
      <c r="P20" s="62"/>
      <c r="Q20" s="58"/>
      <c r="R20" s="58"/>
      <c r="S20" s="58"/>
      <c r="T20" s="60"/>
      <c r="U20" s="60"/>
      <c r="V20" s="60"/>
      <c r="W20" s="58"/>
      <c r="X20" s="58"/>
      <c r="Y20" s="60"/>
      <c r="Z20" s="60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</row>
    <row r="21" spans="1:37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P21" s="58"/>
      <c r="Q21" s="58"/>
      <c r="R21" s="58"/>
      <c r="S21" s="58"/>
      <c r="T21" s="58"/>
      <c r="U21" s="58"/>
      <c r="V21" s="58"/>
      <c r="W21" s="60"/>
      <c r="X21" s="60"/>
      <c r="Y21" s="60"/>
      <c r="Z21" s="58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</row>
    <row r="22" spans="1:37">
      <c r="D22" s="74"/>
      <c r="P22" s="58"/>
      <c r="Q22" s="58"/>
      <c r="R22" s="58"/>
      <c r="S22" s="58"/>
      <c r="T22" s="58"/>
      <c r="U22" s="58"/>
      <c r="V22" s="58"/>
      <c r="W22" s="58"/>
      <c r="X22" s="60"/>
      <c r="Y22" s="58"/>
      <c r="Z22" s="60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</row>
    <row r="23" spans="1:37" ht="12.75">
      <c r="B23" s="8">
        <f>[1]ÖKD!C$40-B20</f>
        <v>0</v>
      </c>
      <c r="C23" s="8">
        <f>[1]ÖKD!D$40-C20</f>
        <v>0</v>
      </c>
      <c r="D23" s="8">
        <f>[1]ÖKD!E$40-D20</f>
        <v>0</v>
      </c>
      <c r="E23" s="8">
        <f>[1]ÖKD!F$40-E20</f>
        <v>0</v>
      </c>
      <c r="F23" s="8"/>
      <c r="G23" s="8">
        <f>[1]ÖKD!G$40-G20</f>
        <v>0</v>
      </c>
      <c r="H23" s="8">
        <f>[1]ÖKD!H$40-H20</f>
        <v>0</v>
      </c>
      <c r="I23" s="8">
        <f>[1]ÖKD!I$40-I20</f>
        <v>0</v>
      </c>
      <c r="J23" s="8">
        <f>[1]ÖKD!J$40-J20</f>
        <v>0</v>
      </c>
      <c r="K23" s="8">
        <f>[1]ÖKD!K$40-K20</f>
        <v>0</v>
      </c>
      <c r="L23" s="8">
        <f>[1]ÖKD!L$40-L20</f>
        <v>0</v>
      </c>
      <c r="M23" s="8">
        <f>[1]ÖKD!M$40-M20</f>
        <v>0</v>
      </c>
      <c r="P23" s="58"/>
      <c r="Q23"/>
      <c r="R23"/>
      <c r="S23"/>
      <c r="T23"/>
      <c r="U23"/>
      <c r="V23"/>
      <c r="W23"/>
      <c r="X23"/>
      <c r="Y23"/>
      <c r="Z23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</row>
    <row r="24" spans="1:37">
      <c r="P24" s="55"/>
      <c r="Q24" s="56"/>
      <c r="R24" s="56"/>
      <c r="S24" s="55"/>
      <c r="T24" s="56"/>
      <c r="U24" s="56"/>
      <c r="V24" s="56"/>
      <c r="W24" s="56"/>
      <c r="X24" s="56"/>
      <c r="Y24" s="56"/>
      <c r="Z24" s="56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</row>
    <row r="25" spans="1:37">
      <c r="D25" s="74"/>
    </row>
    <row r="26" spans="1:37">
      <c r="D26" s="74"/>
    </row>
    <row r="27" spans="1:37">
      <c r="D27" s="74"/>
    </row>
    <row r="28" spans="1:37">
      <c r="D28" s="74"/>
    </row>
    <row r="29" spans="1:37">
      <c r="D29" s="74"/>
    </row>
    <row r="31" spans="1:37">
      <c r="D31" s="74"/>
    </row>
    <row r="32" spans="1:37">
      <c r="D32" s="74"/>
    </row>
    <row r="36" spans="3:4">
      <c r="D36" s="75"/>
    </row>
    <row r="37" spans="3:4">
      <c r="C37" s="76"/>
      <c r="D37" s="77"/>
    </row>
    <row r="38" spans="3:4">
      <c r="C38" s="76"/>
      <c r="D38" s="77"/>
    </row>
    <row r="39" spans="3:4">
      <c r="C39" s="76"/>
      <c r="D39" s="77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9"/>
  <sheetViews>
    <sheetView showGridLines="0" view="pageBreakPreview" zoomScaleNormal="85" zoomScaleSheetLayoutView="100" workbookViewId="0">
      <selection sqref="A1:D1"/>
    </sheetView>
  </sheetViews>
  <sheetFormatPr defaultRowHeight="12"/>
  <cols>
    <col min="1" max="1" width="64.42578125" style="10" customWidth="1"/>
    <col min="2" max="2" width="10.85546875" style="11" customWidth="1"/>
    <col min="3" max="3" width="21.140625" style="11" customWidth="1"/>
    <col min="4" max="4" width="21.140625" style="46" customWidth="1"/>
    <col min="5" max="5" width="11.42578125" style="1" bestFit="1" customWidth="1"/>
    <col min="6" max="6" width="11.42578125" style="10" bestFit="1" customWidth="1"/>
    <col min="7" max="7" width="56.7109375" style="10" bestFit="1" customWidth="1"/>
    <col min="8" max="10" width="9.140625" style="11"/>
    <col min="11" max="250" width="9.140625" style="10"/>
    <col min="251" max="251" width="46" style="10" customWidth="1"/>
    <col min="252" max="252" width="18.85546875" style="10" customWidth="1"/>
    <col min="253" max="254" width="15" style="10" customWidth="1"/>
    <col min="255" max="506" width="9.140625" style="10"/>
    <col min="507" max="507" width="46" style="10" customWidth="1"/>
    <col min="508" max="508" width="18.85546875" style="10" customWidth="1"/>
    <col min="509" max="510" width="15" style="10" customWidth="1"/>
    <col min="511" max="762" width="9.140625" style="10"/>
    <col min="763" max="763" width="46" style="10" customWidth="1"/>
    <col min="764" max="764" width="18.85546875" style="10" customWidth="1"/>
    <col min="765" max="766" width="15" style="10" customWidth="1"/>
    <col min="767" max="1018" width="9.140625" style="10"/>
    <col min="1019" max="1019" width="46" style="10" customWidth="1"/>
    <col min="1020" max="1020" width="18.85546875" style="10" customWidth="1"/>
    <col min="1021" max="1022" width="15" style="10" customWidth="1"/>
    <col min="1023" max="1274" width="9.140625" style="10"/>
    <col min="1275" max="1275" width="46" style="10" customWidth="1"/>
    <col min="1276" max="1276" width="18.85546875" style="10" customWidth="1"/>
    <col min="1277" max="1278" width="15" style="10" customWidth="1"/>
    <col min="1279" max="1530" width="9.140625" style="10"/>
    <col min="1531" max="1531" width="46" style="10" customWidth="1"/>
    <col min="1532" max="1532" width="18.85546875" style="10" customWidth="1"/>
    <col min="1533" max="1534" width="15" style="10" customWidth="1"/>
    <col min="1535" max="1786" width="9.140625" style="10"/>
    <col min="1787" max="1787" width="46" style="10" customWidth="1"/>
    <col min="1788" max="1788" width="18.85546875" style="10" customWidth="1"/>
    <col min="1789" max="1790" width="15" style="10" customWidth="1"/>
    <col min="1791" max="2042" width="9.140625" style="10"/>
    <col min="2043" max="2043" width="46" style="10" customWidth="1"/>
    <col min="2044" max="2044" width="18.85546875" style="10" customWidth="1"/>
    <col min="2045" max="2046" width="15" style="10" customWidth="1"/>
    <col min="2047" max="2298" width="9.140625" style="10"/>
    <col min="2299" max="2299" width="46" style="10" customWidth="1"/>
    <col min="2300" max="2300" width="18.85546875" style="10" customWidth="1"/>
    <col min="2301" max="2302" width="15" style="10" customWidth="1"/>
    <col min="2303" max="2554" width="9.140625" style="10"/>
    <col min="2555" max="2555" width="46" style="10" customWidth="1"/>
    <col min="2556" max="2556" width="18.85546875" style="10" customWidth="1"/>
    <col min="2557" max="2558" width="15" style="10" customWidth="1"/>
    <col min="2559" max="2810" width="9.140625" style="10"/>
    <col min="2811" max="2811" width="46" style="10" customWidth="1"/>
    <col min="2812" max="2812" width="18.85546875" style="10" customWidth="1"/>
    <col min="2813" max="2814" width="15" style="10" customWidth="1"/>
    <col min="2815" max="3066" width="9.140625" style="10"/>
    <col min="3067" max="3067" width="46" style="10" customWidth="1"/>
    <col min="3068" max="3068" width="18.85546875" style="10" customWidth="1"/>
    <col min="3069" max="3070" width="15" style="10" customWidth="1"/>
    <col min="3071" max="3322" width="9.140625" style="10"/>
    <col min="3323" max="3323" width="46" style="10" customWidth="1"/>
    <col min="3324" max="3324" width="18.85546875" style="10" customWidth="1"/>
    <col min="3325" max="3326" width="15" style="10" customWidth="1"/>
    <col min="3327" max="3578" width="9.140625" style="10"/>
    <col min="3579" max="3579" width="46" style="10" customWidth="1"/>
    <col min="3580" max="3580" width="18.85546875" style="10" customWidth="1"/>
    <col min="3581" max="3582" width="15" style="10" customWidth="1"/>
    <col min="3583" max="3834" width="9.140625" style="10"/>
    <col min="3835" max="3835" width="46" style="10" customWidth="1"/>
    <col min="3836" max="3836" width="18.85546875" style="10" customWidth="1"/>
    <col min="3837" max="3838" width="15" style="10" customWidth="1"/>
    <col min="3839" max="4090" width="9.140625" style="10"/>
    <col min="4091" max="4091" width="46" style="10" customWidth="1"/>
    <col min="4092" max="4092" width="18.85546875" style="10" customWidth="1"/>
    <col min="4093" max="4094" width="15" style="10" customWidth="1"/>
    <col min="4095" max="4346" width="9.140625" style="10"/>
    <col min="4347" max="4347" width="46" style="10" customWidth="1"/>
    <col min="4348" max="4348" width="18.85546875" style="10" customWidth="1"/>
    <col min="4349" max="4350" width="15" style="10" customWidth="1"/>
    <col min="4351" max="4602" width="9.140625" style="10"/>
    <col min="4603" max="4603" width="46" style="10" customWidth="1"/>
    <col min="4604" max="4604" width="18.85546875" style="10" customWidth="1"/>
    <col min="4605" max="4606" width="15" style="10" customWidth="1"/>
    <col min="4607" max="4858" width="9.140625" style="10"/>
    <col min="4859" max="4859" width="46" style="10" customWidth="1"/>
    <col min="4860" max="4860" width="18.85546875" style="10" customWidth="1"/>
    <col min="4861" max="4862" width="15" style="10" customWidth="1"/>
    <col min="4863" max="5114" width="9.140625" style="10"/>
    <col min="5115" max="5115" width="46" style="10" customWidth="1"/>
    <col min="5116" max="5116" width="18.85546875" style="10" customWidth="1"/>
    <col min="5117" max="5118" width="15" style="10" customWidth="1"/>
    <col min="5119" max="5370" width="9.140625" style="10"/>
    <col min="5371" max="5371" width="46" style="10" customWidth="1"/>
    <col min="5372" max="5372" width="18.85546875" style="10" customWidth="1"/>
    <col min="5373" max="5374" width="15" style="10" customWidth="1"/>
    <col min="5375" max="5626" width="9.140625" style="10"/>
    <col min="5627" max="5627" width="46" style="10" customWidth="1"/>
    <col min="5628" max="5628" width="18.85546875" style="10" customWidth="1"/>
    <col min="5629" max="5630" width="15" style="10" customWidth="1"/>
    <col min="5631" max="5882" width="9.140625" style="10"/>
    <col min="5883" max="5883" width="46" style="10" customWidth="1"/>
    <col min="5884" max="5884" width="18.85546875" style="10" customWidth="1"/>
    <col min="5885" max="5886" width="15" style="10" customWidth="1"/>
    <col min="5887" max="6138" width="9.140625" style="10"/>
    <col min="6139" max="6139" width="46" style="10" customWidth="1"/>
    <col min="6140" max="6140" width="18.85546875" style="10" customWidth="1"/>
    <col min="6141" max="6142" width="15" style="10" customWidth="1"/>
    <col min="6143" max="6394" width="9.140625" style="10"/>
    <col min="6395" max="6395" width="46" style="10" customWidth="1"/>
    <col min="6396" max="6396" width="18.85546875" style="10" customWidth="1"/>
    <col min="6397" max="6398" width="15" style="10" customWidth="1"/>
    <col min="6399" max="6650" width="9.140625" style="10"/>
    <col min="6651" max="6651" width="46" style="10" customWidth="1"/>
    <col min="6652" max="6652" width="18.85546875" style="10" customWidth="1"/>
    <col min="6653" max="6654" width="15" style="10" customWidth="1"/>
    <col min="6655" max="6906" width="9.140625" style="10"/>
    <col min="6907" max="6907" width="46" style="10" customWidth="1"/>
    <col min="6908" max="6908" width="18.85546875" style="10" customWidth="1"/>
    <col min="6909" max="6910" width="15" style="10" customWidth="1"/>
    <col min="6911" max="7162" width="9.140625" style="10"/>
    <col min="7163" max="7163" width="46" style="10" customWidth="1"/>
    <col min="7164" max="7164" width="18.85546875" style="10" customWidth="1"/>
    <col min="7165" max="7166" width="15" style="10" customWidth="1"/>
    <col min="7167" max="7418" width="9.140625" style="10"/>
    <col min="7419" max="7419" width="46" style="10" customWidth="1"/>
    <col min="7420" max="7420" width="18.85546875" style="10" customWidth="1"/>
    <col min="7421" max="7422" width="15" style="10" customWidth="1"/>
    <col min="7423" max="7674" width="9.140625" style="10"/>
    <col min="7675" max="7675" width="46" style="10" customWidth="1"/>
    <col min="7676" max="7676" width="18.85546875" style="10" customWidth="1"/>
    <col min="7677" max="7678" width="15" style="10" customWidth="1"/>
    <col min="7679" max="7930" width="9.140625" style="10"/>
    <col min="7931" max="7931" width="46" style="10" customWidth="1"/>
    <col min="7932" max="7932" width="18.85546875" style="10" customWidth="1"/>
    <col min="7933" max="7934" width="15" style="10" customWidth="1"/>
    <col min="7935" max="8186" width="9.140625" style="10"/>
    <col min="8187" max="8187" width="46" style="10" customWidth="1"/>
    <col min="8188" max="8188" width="18.85546875" style="10" customWidth="1"/>
    <col min="8189" max="8190" width="15" style="10" customWidth="1"/>
    <col min="8191" max="8442" width="9.140625" style="10"/>
    <col min="8443" max="8443" width="46" style="10" customWidth="1"/>
    <col min="8444" max="8444" width="18.85546875" style="10" customWidth="1"/>
    <col min="8445" max="8446" width="15" style="10" customWidth="1"/>
    <col min="8447" max="8698" width="9.140625" style="10"/>
    <col min="8699" max="8699" width="46" style="10" customWidth="1"/>
    <col min="8700" max="8700" width="18.85546875" style="10" customWidth="1"/>
    <col min="8701" max="8702" width="15" style="10" customWidth="1"/>
    <col min="8703" max="8954" width="9.140625" style="10"/>
    <col min="8955" max="8955" width="46" style="10" customWidth="1"/>
    <col min="8956" max="8956" width="18.85546875" style="10" customWidth="1"/>
    <col min="8957" max="8958" width="15" style="10" customWidth="1"/>
    <col min="8959" max="9210" width="9.140625" style="10"/>
    <col min="9211" max="9211" width="46" style="10" customWidth="1"/>
    <col min="9212" max="9212" width="18.85546875" style="10" customWidth="1"/>
    <col min="9213" max="9214" width="15" style="10" customWidth="1"/>
    <col min="9215" max="9466" width="9.140625" style="10"/>
    <col min="9467" max="9467" width="46" style="10" customWidth="1"/>
    <col min="9468" max="9468" width="18.85546875" style="10" customWidth="1"/>
    <col min="9469" max="9470" width="15" style="10" customWidth="1"/>
    <col min="9471" max="9722" width="9.140625" style="10"/>
    <col min="9723" max="9723" width="46" style="10" customWidth="1"/>
    <col min="9724" max="9724" width="18.85546875" style="10" customWidth="1"/>
    <col min="9725" max="9726" width="15" style="10" customWidth="1"/>
    <col min="9727" max="9978" width="9.140625" style="10"/>
    <col min="9979" max="9979" width="46" style="10" customWidth="1"/>
    <col min="9980" max="9980" width="18.85546875" style="10" customWidth="1"/>
    <col min="9981" max="9982" width="15" style="10" customWidth="1"/>
    <col min="9983" max="10234" width="9.140625" style="10"/>
    <col min="10235" max="10235" width="46" style="10" customWidth="1"/>
    <col min="10236" max="10236" width="18.85546875" style="10" customWidth="1"/>
    <col min="10237" max="10238" width="15" style="10" customWidth="1"/>
    <col min="10239" max="10490" width="9.140625" style="10"/>
    <col min="10491" max="10491" width="46" style="10" customWidth="1"/>
    <col min="10492" max="10492" width="18.85546875" style="10" customWidth="1"/>
    <col min="10493" max="10494" width="15" style="10" customWidth="1"/>
    <col min="10495" max="10746" width="9.140625" style="10"/>
    <col min="10747" max="10747" width="46" style="10" customWidth="1"/>
    <col min="10748" max="10748" width="18.85546875" style="10" customWidth="1"/>
    <col min="10749" max="10750" width="15" style="10" customWidth="1"/>
    <col min="10751" max="11002" width="9.140625" style="10"/>
    <col min="11003" max="11003" width="46" style="10" customWidth="1"/>
    <col min="11004" max="11004" width="18.85546875" style="10" customWidth="1"/>
    <col min="11005" max="11006" width="15" style="10" customWidth="1"/>
    <col min="11007" max="11258" width="9.140625" style="10"/>
    <col min="11259" max="11259" width="46" style="10" customWidth="1"/>
    <col min="11260" max="11260" width="18.85546875" style="10" customWidth="1"/>
    <col min="11261" max="11262" width="15" style="10" customWidth="1"/>
    <col min="11263" max="11514" width="9.140625" style="10"/>
    <col min="11515" max="11515" width="46" style="10" customWidth="1"/>
    <col min="11516" max="11516" width="18.85546875" style="10" customWidth="1"/>
    <col min="11517" max="11518" width="15" style="10" customWidth="1"/>
    <col min="11519" max="11770" width="9.140625" style="10"/>
    <col min="11771" max="11771" width="46" style="10" customWidth="1"/>
    <col min="11772" max="11772" width="18.85546875" style="10" customWidth="1"/>
    <col min="11773" max="11774" width="15" style="10" customWidth="1"/>
    <col min="11775" max="12026" width="9.140625" style="10"/>
    <col min="12027" max="12027" width="46" style="10" customWidth="1"/>
    <col min="12028" max="12028" width="18.85546875" style="10" customWidth="1"/>
    <col min="12029" max="12030" width="15" style="10" customWidth="1"/>
    <col min="12031" max="12282" width="9.140625" style="10"/>
    <col min="12283" max="12283" width="46" style="10" customWidth="1"/>
    <col min="12284" max="12284" width="18.85546875" style="10" customWidth="1"/>
    <col min="12285" max="12286" width="15" style="10" customWidth="1"/>
    <col min="12287" max="12538" width="9.140625" style="10"/>
    <col min="12539" max="12539" width="46" style="10" customWidth="1"/>
    <col min="12540" max="12540" width="18.85546875" style="10" customWidth="1"/>
    <col min="12541" max="12542" width="15" style="10" customWidth="1"/>
    <col min="12543" max="12794" width="9.140625" style="10"/>
    <col min="12795" max="12795" width="46" style="10" customWidth="1"/>
    <col min="12796" max="12796" width="18.85546875" style="10" customWidth="1"/>
    <col min="12797" max="12798" width="15" style="10" customWidth="1"/>
    <col min="12799" max="13050" width="9.140625" style="10"/>
    <col min="13051" max="13051" width="46" style="10" customWidth="1"/>
    <col min="13052" max="13052" width="18.85546875" style="10" customWidth="1"/>
    <col min="13053" max="13054" width="15" style="10" customWidth="1"/>
    <col min="13055" max="13306" width="9.140625" style="10"/>
    <col min="13307" max="13307" width="46" style="10" customWidth="1"/>
    <col min="13308" max="13308" width="18.85546875" style="10" customWidth="1"/>
    <col min="13309" max="13310" width="15" style="10" customWidth="1"/>
    <col min="13311" max="13562" width="9.140625" style="10"/>
    <col min="13563" max="13563" width="46" style="10" customWidth="1"/>
    <col min="13564" max="13564" width="18.85546875" style="10" customWidth="1"/>
    <col min="13565" max="13566" width="15" style="10" customWidth="1"/>
    <col min="13567" max="13818" width="9.140625" style="10"/>
    <col min="13819" max="13819" width="46" style="10" customWidth="1"/>
    <col min="13820" max="13820" width="18.85546875" style="10" customWidth="1"/>
    <col min="13821" max="13822" width="15" style="10" customWidth="1"/>
    <col min="13823" max="14074" width="9.140625" style="10"/>
    <col min="14075" max="14075" width="46" style="10" customWidth="1"/>
    <col min="14076" max="14076" width="18.85546875" style="10" customWidth="1"/>
    <col min="14077" max="14078" width="15" style="10" customWidth="1"/>
    <col min="14079" max="14330" width="9.140625" style="10"/>
    <col min="14331" max="14331" width="46" style="10" customWidth="1"/>
    <col min="14332" max="14332" width="18.85546875" style="10" customWidth="1"/>
    <col min="14333" max="14334" width="15" style="10" customWidth="1"/>
    <col min="14335" max="14586" width="9.140625" style="10"/>
    <col min="14587" max="14587" width="46" style="10" customWidth="1"/>
    <col min="14588" max="14588" width="18.85546875" style="10" customWidth="1"/>
    <col min="14589" max="14590" width="15" style="10" customWidth="1"/>
    <col min="14591" max="14842" width="9.140625" style="10"/>
    <col min="14843" max="14843" width="46" style="10" customWidth="1"/>
    <col min="14844" max="14844" width="18.85546875" style="10" customWidth="1"/>
    <col min="14845" max="14846" width="15" style="10" customWidth="1"/>
    <col min="14847" max="15098" width="9.140625" style="10"/>
    <col min="15099" max="15099" width="46" style="10" customWidth="1"/>
    <col min="15100" max="15100" width="18.85546875" style="10" customWidth="1"/>
    <col min="15101" max="15102" width="15" style="10" customWidth="1"/>
    <col min="15103" max="15354" width="9.140625" style="10"/>
    <col min="15355" max="15355" width="46" style="10" customWidth="1"/>
    <col min="15356" max="15356" width="18.85546875" style="10" customWidth="1"/>
    <col min="15357" max="15358" width="15" style="10" customWidth="1"/>
    <col min="15359" max="15610" width="9.140625" style="10"/>
    <col min="15611" max="15611" width="46" style="10" customWidth="1"/>
    <col min="15612" max="15612" width="18.85546875" style="10" customWidth="1"/>
    <col min="15613" max="15614" width="15" style="10" customWidth="1"/>
    <col min="15615" max="15866" width="9.140625" style="10"/>
    <col min="15867" max="15867" width="46" style="10" customWidth="1"/>
    <col min="15868" max="15868" width="18.85546875" style="10" customWidth="1"/>
    <col min="15869" max="15870" width="15" style="10" customWidth="1"/>
    <col min="15871" max="16122" width="9.140625" style="10"/>
    <col min="16123" max="16123" width="46" style="10" customWidth="1"/>
    <col min="16124" max="16124" width="18.85546875" style="10" customWidth="1"/>
    <col min="16125" max="16126" width="15" style="10" customWidth="1"/>
    <col min="16127" max="16384" width="9.140625" style="10"/>
  </cols>
  <sheetData>
    <row r="1" spans="1:16" ht="27.75" customHeight="1" thickBot="1">
      <c r="A1" s="226" t="s">
        <v>177</v>
      </c>
      <c r="B1" s="226"/>
      <c r="C1" s="226"/>
      <c r="D1" s="226"/>
      <c r="K1" s="12"/>
    </row>
    <row r="2" spans="1:16" ht="64.5" customHeight="1">
      <c r="A2" s="216" t="s">
        <v>176</v>
      </c>
      <c r="B2" s="128" t="s">
        <v>59</v>
      </c>
      <c r="C2" s="215"/>
      <c r="D2" s="128"/>
    </row>
    <row r="3" spans="1:16">
      <c r="A3" s="129"/>
      <c r="B3" s="124"/>
      <c r="C3" s="125">
        <v>45473</v>
      </c>
      <c r="D3" s="125">
        <v>45107</v>
      </c>
    </row>
    <row r="4" spans="1:16" ht="12.75">
      <c r="A4" s="15"/>
      <c r="B4" s="16"/>
      <c r="C4" s="16"/>
      <c r="D4" s="16"/>
      <c r="E4" s="1" t="s">
        <v>135</v>
      </c>
      <c r="F4" s="1" t="s">
        <v>135</v>
      </c>
      <c r="G4" s="17"/>
      <c r="H4"/>
      <c r="I4" s="18"/>
      <c r="J4" s="18"/>
      <c r="K4"/>
      <c r="L4"/>
    </row>
    <row r="5" spans="1:16" ht="12.75">
      <c r="A5" s="15" t="s">
        <v>126</v>
      </c>
      <c r="B5" s="16"/>
      <c r="C5" s="19">
        <f>[1]NA!$D$5</f>
        <v>3724924</v>
      </c>
      <c r="D5" s="19">
        <f>[1]NA!$E$5</f>
        <v>37197328</v>
      </c>
      <c r="E5" s="1">
        <f>[1]NA!$D$5-C5</f>
        <v>0</v>
      </c>
      <c r="F5" s="1">
        <f>[1]NA!$E$5-D5</f>
        <v>0</v>
      </c>
      <c r="G5" s="17"/>
      <c r="H5"/>
      <c r="I5" s="18"/>
      <c r="J5" s="18"/>
      <c r="K5"/>
      <c r="L5" s="20"/>
      <c r="M5" s="20"/>
      <c r="N5" s="20"/>
      <c r="O5" s="20"/>
      <c r="P5" s="20"/>
    </row>
    <row r="6" spans="1:16" ht="12.75">
      <c r="A6" s="21" t="s">
        <v>79</v>
      </c>
      <c r="B6" s="22"/>
      <c r="C6" s="23">
        <f>'Kapsamlı Gelir Tablosu '!C5</f>
        <v>15702728</v>
      </c>
      <c r="D6" s="23">
        <f>'Kapsamlı Gelir Tablosu '!E5</f>
        <v>19397035</v>
      </c>
      <c r="F6" s="1"/>
      <c r="G6" s="24"/>
      <c r="H6"/>
      <c r="I6" s="25"/>
      <c r="J6" s="25"/>
      <c r="K6"/>
      <c r="L6" s="20"/>
      <c r="M6" s="20"/>
      <c r="N6" s="20"/>
      <c r="O6" s="20"/>
    </row>
    <row r="7" spans="1:16" ht="12.75">
      <c r="A7" s="15" t="s">
        <v>84</v>
      </c>
      <c r="B7" s="16"/>
      <c r="C7" s="19">
        <f>+SUM(C8:C23)</f>
        <v>3766656</v>
      </c>
      <c r="D7" s="19">
        <f>+SUM(D8:D23)</f>
        <v>17412212</v>
      </c>
      <c r="F7" s="1"/>
      <c r="G7" s="17"/>
      <c r="H7"/>
      <c r="I7" s="18"/>
      <c r="J7" s="18"/>
      <c r="K7"/>
      <c r="L7" s="20"/>
      <c r="M7" s="20"/>
      <c r="N7" s="20"/>
      <c r="O7" s="20"/>
    </row>
    <row r="8" spans="1:16" ht="12.75">
      <c r="A8" s="21" t="s">
        <v>85</v>
      </c>
      <c r="B8" s="16"/>
      <c r="C8" s="130">
        <f>[1]NA!$D$11</f>
        <v>4429333</v>
      </c>
      <c r="D8" s="130">
        <f>[1]NA!$E$11</f>
        <v>4375797</v>
      </c>
      <c r="F8" s="1"/>
      <c r="G8" s="24"/>
      <c r="H8" s="24"/>
      <c r="I8" s="25"/>
      <c r="J8" s="25"/>
      <c r="K8"/>
      <c r="L8" s="20"/>
      <c r="M8" s="20"/>
      <c r="N8" s="20"/>
      <c r="O8" s="20"/>
    </row>
    <row r="9" spans="1:16" ht="12.75">
      <c r="A9" s="21" t="s">
        <v>86</v>
      </c>
      <c r="B9" s="16">
        <v>7</v>
      </c>
      <c r="C9" s="130">
        <f>[1]NA!$D$12</f>
        <v>507186</v>
      </c>
      <c r="D9" s="130">
        <f>[1]NA!$E$12</f>
        <v>-26408</v>
      </c>
      <c r="F9" s="1"/>
      <c r="G9" s="24"/>
      <c r="H9" s="24"/>
      <c r="I9" s="26"/>
      <c r="J9" s="25"/>
      <c r="K9"/>
      <c r="L9" s="20"/>
      <c r="M9" s="20"/>
      <c r="N9" s="20"/>
      <c r="O9" s="20"/>
    </row>
    <row r="10" spans="1:16" ht="12" customHeight="1">
      <c r="A10" s="21" t="s">
        <v>87</v>
      </c>
      <c r="B10" s="16"/>
      <c r="C10" s="130">
        <f>[1]NA!$D$13</f>
        <v>-884595</v>
      </c>
      <c r="D10" s="130">
        <f>[1]NA!$E$13</f>
        <v>1821634</v>
      </c>
      <c r="F10" s="1"/>
      <c r="G10" s="24"/>
      <c r="H10"/>
      <c r="I10" s="25"/>
      <c r="J10" s="25"/>
      <c r="K10"/>
      <c r="L10" s="20"/>
      <c r="M10" s="20"/>
      <c r="N10" s="20"/>
      <c r="O10" s="20"/>
    </row>
    <row r="11" spans="1:16" ht="12.75">
      <c r="A11" s="21" t="s">
        <v>88</v>
      </c>
      <c r="B11" s="16">
        <v>11</v>
      </c>
      <c r="C11" s="130">
        <f>[1]NA!$D$14</f>
        <v>86641</v>
      </c>
      <c r="D11" s="130">
        <f>[1]NA!$E$14</f>
        <v>41297</v>
      </c>
      <c r="F11" s="1"/>
      <c r="G11" s="24"/>
      <c r="H11" s="24"/>
      <c r="I11" s="25"/>
      <c r="J11" s="25"/>
      <c r="K11"/>
      <c r="L11" s="20"/>
      <c r="M11" s="20"/>
      <c r="N11" s="20"/>
      <c r="O11" s="20"/>
    </row>
    <row r="12" spans="1:16" ht="12.75">
      <c r="A12" s="21" t="s">
        <v>89</v>
      </c>
      <c r="B12" s="16">
        <v>11</v>
      </c>
      <c r="C12" s="130">
        <f>[1]NA!$D$15</f>
        <v>1255317</v>
      </c>
      <c r="D12" s="130">
        <f>[1]NA!$E$15</f>
        <v>1822357</v>
      </c>
      <c r="F12" s="1"/>
      <c r="G12" s="24"/>
      <c r="H12" s="24"/>
      <c r="I12" s="25"/>
      <c r="J12" s="25"/>
      <c r="K12"/>
      <c r="L12" s="20"/>
      <c r="M12" s="20"/>
      <c r="N12" s="20"/>
      <c r="O12" s="20"/>
    </row>
    <row r="13" spans="1:16" ht="12.75">
      <c r="A13" s="21" t="s">
        <v>90</v>
      </c>
      <c r="B13" s="16"/>
      <c r="C13" s="130">
        <f>[1]NA!$D$16</f>
        <v>181340</v>
      </c>
      <c r="D13" s="130">
        <f>[1]NA!$E$16</f>
        <v>234692</v>
      </c>
      <c r="F13" s="1"/>
      <c r="G13" s="24"/>
      <c r="H13"/>
      <c r="I13" s="26"/>
      <c r="J13" s="25"/>
      <c r="K13"/>
      <c r="L13" s="20"/>
      <c r="M13" s="20"/>
      <c r="N13" s="20"/>
      <c r="O13" s="20"/>
    </row>
    <row r="14" spans="1:16" ht="12.75" hidden="1">
      <c r="A14" s="21" t="s">
        <v>91</v>
      </c>
      <c r="B14" s="16"/>
      <c r="C14" s="130">
        <v>0</v>
      </c>
      <c r="D14" s="130">
        <v>0</v>
      </c>
      <c r="F14" s="1"/>
      <c r="G14" s="24"/>
      <c r="H14" s="24"/>
      <c r="I14" s="26"/>
      <c r="J14" s="26"/>
      <c r="K14"/>
      <c r="L14" s="20"/>
      <c r="M14" s="20"/>
      <c r="N14" s="20"/>
      <c r="O14" s="20"/>
    </row>
    <row r="15" spans="1:16" ht="12.75">
      <c r="A15" s="21" t="s">
        <v>92</v>
      </c>
      <c r="B15" s="16">
        <v>17</v>
      </c>
      <c r="C15" s="130">
        <f>[1]NA!$D$18</f>
        <v>-1315020</v>
      </c>
      <c r="D15" s="130">
        <f>[1]NA!$E$18</f>
        <v>-1638831</v>
      </c>
      <c r="F15" s="1"/>
      <c r="G15" s="24"/>
      <c r="H15" s="24"/>
      <c r="I15" s="25"/>
      <c r="J15" s="25"/>
      <c r="K15"/>
      <c r="L15" s="20"/>
      <c r="M15" s="20"/>
      <c r="N15" s="20"/>
      <c r="O15" s="20"/>
    </row>
    <row r="16" spans="1:16" ht="12.75">
      <c r="A16" s="21" t="s">
        <v>93</v>
      </c>
      <c r="B16" s="16">
        <v>18</v>
      </c>
      <c r="C16" s="130">
        <f>[1]NA!$D$19</f>
        <v>4993786</v>
      </c>
      <c r="D16" s="130">
        <f>[1]NA!$E$19</f>
        <v>3367847</v>
      </c>
      <c r="F16" s="1"/>
      <c r="G16" s="24"/>
      <c r="H16" s="24"/>
      <c r="I16" s="25"/>
      <c r="J16" s="25"/>
      <c r="K16"/>
      <c r="L16" s="20"/>
      <c r="M16" s="20"/>
      <c r="N16" s="20"/>
      <c r="O16" s="20"/>
    </row>
    <row r="17" spans="1:15" ht="12.75">
      <c r="A17" s="21" t="s">
        <v>94</v>
      </c>
      <c r="B17" s="16">
        <v>19</v>
      </c>
      <c r="C17" s="130">
        <f>[1]NA!$D$20</f>
        <v>-166051</v>
      </c>
      <c r="D17" s="130">
        <f>[1]NA!$E$20</f>
        <v>5341096</v>
      </c>
      <c r="F17" s="1"/>
      <c r="G17" s="24"/>
      <c r="H17" s="24"/>
      <c r="I17" s="25"/>
      <c r="J17" s="25"/>
      <c r="K17"/>
      <c r="L17" s="20"/>
      <c r="M17" s="20"/>
      <c r="N17" s="20"/>
      <c r="O17" s="20"/>
    </row>
    <row r="18" spans="1:15" ht="12.75">
      <c r="A18" s="21" t="s">
        <v>95</v>
      </c>
      <c r="B18" s="16">
        <v>16</v>
      </c>
      <c r="C18" s="130">
        <f>[1]NA!$D$21</f>
        <v>-3250711</v>
      </c>
      <c r="D18" s="130">
        <f>[1]NA!$E$21</f>
        <v>-1822487</v>
      </c>
      <c r="F18" s="1"/>
      <c r="G18" s="24"/>
      <c r="H18" s="24"/>
      <c r="I18" s="25"/>
      <c r="J18" s="25"/>
      <c r="K18"/>
      <c r="L18" s="20"/>
      <c r="M18" s="20"/>
      <c r="N18" s="20"/>
      <c r="O18" s="20"/>
    </row>
    <row r="19" spans="1:15" ht="12.75">
      <c r="A19" s="21" t="s">
        <v>96</v>
      </c>
      <c r="B19" s="16">
        <v>16</v>
      </c>
      <c r="C19" s="130">
        <f>[1]NA!$D$22</f>
        <v>4622393</v>
      </c>
      <c r="D19" s="130">
        <f>[1]NA!$E$22</f>
        <v>2725839</v>
      </c>
      <c r="E19" s="1">
        <f>[1]NA!$D$22-C19</f>
        <v>0</v>
      </c>
      <c r="F19" s="1">
        <f>[1]NA!$E$22-D19</f>
        <v>0</v>
      </c>
      <c r="G19" s="24"/>
      <c r="H19" s="24"/>
      <c r="I19" s="25"/>
      <c r="J19" s="25"/>
      <c r="K19"/>
      <c r="L19" s="20"/>
      <c r="M19" s="20"/>
      <c r="N19" s="20"/>
      <c r="O19" s="20"/>
    </row>
    <row r="20" spans="1:15" ht="24">
      <c r="A20" s="21" t="s">
        <v>128</v>
      </c>
      <c r="B20" s="27"/>
      <c r="C20" s="130">
        <f>[1]NA!$D$23</f>
        <v>0</v>
      </c>
      <c r="D20" s="130">
        <f>[1]NA!$E$23</f>
        <v>2450</v>
      </c>
      <c r="F20" s="1"/>
      <c r="G20" s="24"/>
      <c r="H20" s="24"/>
      <c r="I20" s="25"/>
      <c r="J20" s="25"/>
      <c r="K20"/>
      <c r="L20" s="20"/>
      <c r="M20" s="20"/>
      <c r="N20" s="20"/>
      <c r="O20" s="20"/>
    </row>
    <row r="21" spans="1:15" ht="12.75">
      <c r="A21" s="21" t="s">
        <v>167</v>
      </c>
      <c r="B21" s="27"/>
      <c r="C21" s="130">
        <f>[1]NA!$D$24</f>
        <v>2251670</v>
      </c>
      <c r="D21" s="130">
        <f>[1]NA!$E$24</f>
        <v>-696303</v>
      </c>
      <c r="F21" s="1"/>
      <c r="G21" s="24"/>
      <c r="H21" s="24"/>
      <c r="I21" s="25"/>
      <c r="J21" s="25"/>
      <c r="K21"/>
      <c r="L21" s="20"/>
      <c r="M21" s="20"/>
      <c r="N21" s="20"/>
      <c r="O21" s="20"/>
    </row>
    <row r="22" spans="1:15" ht="24.75" customHeight="1">
      <c r="A22" s="28" t="s">
        <v>129</v>
      </c>
      <c r="B22" s="16"/>
      <c r="C22" s="130">
        <f>[1]NA!$D$25</f>
        <v>6494303</v>
      </c>
      <c r="D22" s="130">
        <f>[1]NA!$E$25</f>
        <v>8804175</v>
      </c>
      <c r="F22" s="1"/>
      <c r="G22" s="24"/>
      <c r="H22"/>
      <c r="I22" s="25"/>
      <c r="J22" s="25"/>
      <c r="K22"/>
      <c r="L22" s="20"/>
      <c r="M22" s="20"/>
      <c r="N22" s="20"/>
      <c r="O22" s="20"/>
    </row>
    <row r="23" spans="1:15" ht="12.75">
      <c r="A23" s="28" t="s">
        <v>170</v>
      </c>
      <c r="B23" s="16"/>
      <c r="C23" s="130">
        <f>[1]NA!$D$26</f>
        <v>-15438936</v>
      </c>
      <c r="D23" s="130">
        <f>[1]NA!$E$26</f>
        <v>-6940943</v>
      </c>
      <c r="F23" s="1"/>
      <c r="G23" s="24"/>
      <c r="H23" s="24"/>
      <c r="I23" s="26"/>
      <c r="J23" s="26"/>
      <c r="K23"/>
      <c r="L23" s="20"/>
      <c r="M23" s="20"/>
      <c r="N23" s="20"/>
      <c r="O23" s="20"/>
    </row>
    <row r="24" spans="1:15" ht="12.75">
      <c r="A24" s="29"/>
      <c r="B24" s="30"/>
      <c r="C24" s="31"/>
      <c r="D24" s="31"/>
      <c r="F24" s="1"/>
      <c r="K24"/>
      <c r="L24" s="20"/>
      <c r="M24" s="20"/>
      <c r="N24" s="20"/>
      <c r="O24" s="20"/>
    </row>
    <row r="25" spans="1:15" ht="14.25" customHeight="1">
      <c r="A25" s="32" t="s">
        <v>97</v>
      </c>
      <c r="B25" s="33"/>
      <c r="C25" s="132">
        <f>+SUM(C27:C32)</f>
        <v>-12860764</v>
      </c>
      <c r="D25" s="34">
        <f>+SUM(D27:D32)</f>
        <v>4330681</v>
      </c>
      <c r="E25" s="1">
        <f>[1]NA!$D$30-C25</f>
        <v>0</v>
      </c>
      <c r="F25" s="1">
        <f>[1]NA!$E$30-D25</f>
        <v>0</v>
      </c>
      <c r="G25" s="17"/>
      <c r="H25"/>
      <c r="I25" s="18"/>
      <c r="J25" s="18"/>
      <c r="K25"/>
      <c r="L25" s="20"/>
      <c r="M25" s="20"/>
      <c r="N25" s="20"/>
      <c r="O25" s="20"/>
    </row>
    <row r="26" spans="1:15" ht="12.75">
      <c r="A26" s="21"/>
      <c r="B26" s="16"/>
      <c r="C26" s="36"/>
      <c r="D26" s="36"/>
      <c r="F26" s="1"/>
      <c r="K26"/>
      <c r="L26" s="20"/>
      <c r="M26" s="20"/>
      <c r="N26" s="20"/>
      <c r="O26" s="20"/>
    </row>
    <row r="27" spans="1:15" ht="12.75">
      <c r="A27" s="21" t="s">
        <v>143</v>
      </c>
      <c r="B27" s="16"/>
      <c r="C27" s="130">
        <f>[1]NA!$D$31</f>
        <v>2436803</v>
      </c>
      <c r="D27" s="130">
        <f>[1]NA!$E$31</f>
        <v>1350405</v>
      </c>
      <c r="F27" s="1"/>
      <c r="G27" s="24"/>
      <c r="H27"/>
      <c r="I27" s="25"/>
      <c r="J27" s="25"/>
      <c r="L27" s="20"/>
      <c r="M27" s="20"/>
      <c r="N27" s="20"/>
      <c r="O27" s="20"/>
    </row>
    <row r="28" spans="1:15" ht="12.75">
      <c r="A28" s="21" t="s">
        <v>98</v>
      </c>
      <c r="B28" s="16"/>
      <c r="C28" s="130">
        <f>[1]NA!$D$32</f>
        <v>-15028362</v>
      </c>
      <c r="D28" s="130">
        <f>[1]NA!$E$32</f>
        <v>-6549541</v>
      </c>
      <c r="F28" s="1"/>
      <c r="G28" s="24"/>
      <c r="H28"/>
      <c r="I28" s="25"/>
      <c r="J28" s="25"/>
      <c r="K28"/>
      <c r="L28" s="20"/>
      <c r="M28" s="20"/>
      <c r="N28" s="20"/>
      <c r="O28" s="20"/>
    </row>
    <row r="29" spans="1:15" ht="12.75">
      <c r="A29" s="21" t="s">
        <v>99</v>
      </c>
      <c r="B29" s="16"/>
      <c r="C29" s="130">
        <f>[1]NA!$D$33</f>
        <v>-557745</v>
      </c>
      <c r="D29" s="130">
        <f>[1]NA!$E$33</f>
        <v>-860133</v>
      </c>
      <c r="E29" s="1">
        <f>[1]NA!$D$33-C29</f>
        <v>0</v>
      </c>
      <c r="F29" s="1">
        <f>[1]NA!$E$33-D29</f>
        <v>0</v>
      </c>
      <c r="G29" s="24"/>
      <c r="H29"/>
      <c r="I29" s="25"/>
      <c r="J29" s="25"/>
      <c r="K29"/>
      <c r="L29" s="20"/>
      <c r="M29" s="20"/>
      <c r="N29" s="20"/>
      <c r="O29" s="20"/>
    </row>
    <row r="30" spans="1:15" ht="12.75">
      <c r="A30" s="21" t="s">
        <v>100</v>
      </c>
      <c r="B30" s="16"/>
      <c r="C30" s="130">
        <f>[1]NA!$D$34</f>
        <v>-7418780</v>
      </c>
      <c r="D30" s="130">
        <f>[1]NA!$E$34</f>
        <v>9716281</v>
      </c>
      <c r="F30" s="1"/>
      <c r="G30" s="24"/>
      <c r="H30"/>
      <c r="I30" s="25"/>
      <c r="J30" s="25"/>
      <c r="K30"/>
      <c r="L30" s="20"/>
      <c r="M30" s="20"/>
      <c r="N30" s="20"/>
      <c r="O30" s="20"/>
    </row>
    <row r="31" spans="1:15" ht="12.75">
      <c r="A31" s="21" t="s">
        <v>101</v>
      </c>
      <c r="B31" s="16"/>
      <c r="C31" s="130">
        <f>[1]NA!$D$35</f>
        <v>8041323</v>
      </c>
      <c r="D31" s="130">
        <f>[1]NA!$E$35</f>
        <v>187982</v>
      </c>
      <c r="F31" s="1"/>
      <c r="G31" s="24"/>
      <c r="H31"/>
      <c r="I31" s="25"/>
      <c r="J31" s="25"/>
      <c r="K31"/>
      <c r="L31" s="20"/>
      <c r="M31" s="20"/>
      <c r="N31" s="20"/>
      <c r="O31" s="20"/>
    </row>
    <row r="32" spans="1:15" ht="12.75">
      <c r="A32" s="21" t="s">
        <v>102</v>
      </c>
      <c r="B32" s="16"/>
      <c r="C32" s="130">
        <f>[1]NA!$D$36</f>
        <v>-334003</v>
      </c>
      <c r="D32" s="130">
        <f>[1]NA!$E$36</f>
        <v>485687</v>
      </c>
      <c r="F32" s="1"/>
      <c r="G32" s="24"/>
      <c r="H32"/>
      <c r="I32" s="25"/>
      <c r="J32" s="25"/>
      <c r="K32"/>
      <c r="L32" s="20"/>
      <c r="M32" s="20"/>
      <c r="N32" s="20"/>
      <c r="O32" s="20"/>
    </row>
    <row r="33" spans="1:15" ht="12.75">
      <c r="A33" s="37"/>
      <c r="B33" s="30"/>
      <c r="C33" s="38"/>
      <c r="D33" s="38"/>
      <c r="F33" s="1"/>
      <c r="K33"/>
      <c r="L33" s="20"/>
      <c r="M33" s="20"/>
      <c r="N33" s="20"/>
      <c r="O33" s="20"/>
    </row>
    <row r="34" spans="1:15" ht="12.75">
      <c r="A34" s="32" t="s">
        <v>103</v>
      </c>
      <c r="B34" s="33"/>
      <c r="C34" s="34">
        <f>+C6+C7+C25</f>
        <v>6608620</v>
      </c>
      <c r="D34" s="34">
        <f>+D6+D7+D25</f>
        <v>41139928</v>
      </c>
      <c r="E34" s="1">
        <f>[1]NA!$D$40-C34</f>
        <v>0</v>
      </c>
      <c r="F34" s="1">
        <f>[1]NA!$E$40-D34</f>
        <v>0</v>
      </c>
      <c r="G34" s="17"/>
      <c r="H34"/>
      <c r="I34" s="18"/>
      <c r="J34" s="18"/>
      <c r="K34"/>
      <c r="L34" s="20"/>
      <c r="M34" s="20"/>
      <c r="N34" s="20"/>
      <c r="O34" s="20"/>
    </row>
    <row r="35" spans="1:15" ht="12.75">
      <c r="A35" s="15"/>
      <c r="B35" s="22"/>
      <c r="C35" s="36"/>
      <c r="D35" s="36"/>
      <c r="F35" s="1"/>
      <c r="K35"/>
      <c r="L35" s="20"/>
      <c r="M35" s="20"/>
      <c r="N35" s="20"/>
      <c r="O35" s="20"/>
    </row>
    <row r="36" spans="1:15" ht="12.75">
      <c r="A36" s="21" t="s">
        <v>3</v>
      </c>
      <c r="B36" s="16"/>
      <c r="C36" s="130">
        <f>[1]NA!$D$44</f>
        <v>-4773454</v>
      </c>
      <c r="D36" s="130">
        <f>[1]NA!$E$44</f>
        <v>-2518647</v>
      </c>
      <c r="F36" s="1"/>
      <c r="G36" s="24"/>
      <c r="H36"/>
      <c r="I36" s="25"/>
      <c r="J36" s="25"/>
      <c r="K36"/>
      <c r="L36" s="20"/>
      <c r="M36" s="20"/>
      <c r="N36" s="20"/>
      <c r="O36" s="20"/>
    </row>
    <row r="37" spans="1:15" ht="12.75">
      <c r="A37" s="21" t="s">
        <v>4</v>
      </c>
      <c r="B37" s="16"/>
      <c r="C37" s="130">
        <f>[1]NA!$D$45</f>
        <v>3343892</v>
      </c>
      <c r="D37" s="130">
        <f>[1]NA!$E$45</f>
        <v>1477465</v>
      </c>
      <c r="F37" s="1"/>
      <c r="G37" s="24"/>
      <c r="H37"/>
      <c r="I37" s="25"/>
      <c r="J37" s="25"/>
      <c r="K37"/>
      <c r="L37" s="20"/>
      <c r="M37" s="20"/>
      <c r="N37" s="20"/>
      <c r="O37" s="20"/>
    </row>
    <row r="38" spans="1:15" ht="24">
      <c r="A38" s="21" t="s">
        <v>127</v>
      </c>
      <c r="B38" s="27"/>
      <c r="C38" s="130">
        <f>[1]NA!$D$46</f>
        <v>-75022</v>
      </c>
      <c r="D38" s="130">
        <f>[1]NA!$E$46</f>
        <v>-531771</v>
      </c>
      <c r="F38" s="1"/>
      <c r="G38" s="24"/>
      <c r="H38" s="24"/>
      <c r="I38" s="25"/>
      <c r="J38" s="25"/>
      <c r="K38"/>
      <c r="L38" s="20"/>
      <c r="M38" s="20"/>
      <c r="N38" s="20"/>
      <c r="O38" s="20"/>
    </row>
    <row r="39" spans="1:15" ht="12.75">
      <c r="A39" s="21" t="s">
        <v>104</v>
      </c>
      <c r="B39" s="16">
        <v>11</v>
      </c>
      <c r="C39" s="130">
        <f>[1]NA!$D$47</f>
        <v>-1120935</v>
      </c>
      <c r="D39" s="130">
        <f>[1]NA!$E$47</f>
        <v>-878513</v>
      </c>
      <c r="F39" s="1"/>
      <c r="G39" s="24"/>
      <c r="H39"/>
      <c r="I39" s="25"/>
      <c r="J39" s="25"/>
      <c r="K39"/>
      <c r="L39" s="20"/>
      <c r="M39" s="20"/>
      <c r="N39" s="20"/>
      <c r="O39" s="20"/>
    </row>
    <row r="40" spans="1:15" ht="12.75">
      <c r="A40" s="21" t="s">
        <v>105</v>
      </c>
      <c r="B40" s="16">
        <v>19</v>
      </c>
      <c r="C40" s="130">
        <f>[1]NA!$D$48</f>
        <v>-258177</v>
      </c>
      <c r="D40" s="130">
        <f>[1]NA!$E$48</f>
        <v>-1491134</v>
      </c>
      <c r="F40" s="1"/>
      <c r="G40" s="24"/>
      <c r="H40"/>
      <c r="I40" s="25"/>
      <c r="J40" s="25"/>
      <c r="K40"/>
      <c r="L40" s="20"/>
      <c r="M40" s="20"/>
      <c r="N40" s="20"/>
      <c r="O40" s="20"/>
    </row>
    <row r="41" spans="1:15" ht="12.75">
      <c r="A41" s="29"/>
      <c r="B41" s="30"/>
      <c r="C41" s="31"/>
      <c r="D41" s="31"/>
      <c r="F41" s="1"/>
      <c r="K41"/>
      <c r="L41" s="20"/>
      <c r="M41" s="20"/>
      <c r="N41" s="20"/>
      <c r="O41" s="20"/>
    </row>
    <row r="42" spans="1:15" ht="12.75">
      <c r="A42" s="32" t="s">
        <v>144</v>
      </c>
      <c r="B42" s="33"/>
      <c r="C42" s="132">
        <f>+SUM(C44:C50)</f>
        <v>-13224009</v>
      </c>
      <c r="D42" s="132">
        <f>+SUM(D44:D50)</f>
        <v>-12300157</v>
      </c>
      <c r="E42" s="1">
        <f>[1]NA!$D$51-C42</f>
        <v>0</v>
      </c>
      <c r="F42" s="1">
        <f>[1]NA!$E$51-D42</f>
        <v>0</v>
      </c>
      <c r="G42" s="17"/>
      <c r="H42"/>
      <c r="I42" s="18"/>
      <c r="J42" s="18"/>
      <c r="K42"/>
      <c r="L42" s="20"/>
      <c r="M42" s="20"/>
      <c r="N42" s="20"/>
      <c r="O42" s="20"/>
    </row>
    <row r="43" spans="1:15" ht="12.75">
      <c r="A43" s="21"/>
      <c r="B43" s="16"/>
      <c r="C43" s="36"/>
      <c r="D43" s="36"/>
      <c r="F43" s="1"/>
      <c r="K43"/>
      <c r="L43" s="20"/>
      <c r="M43" s="20"/>
      <c r="N43" s="20"/>
      <c r="O43" s="20"/>
    </row>
    <row r="44" spans="1:15" ht="12.75">
      <c r="A44" s="21" t="s">
        <v>106</v>
      </c>
      <c r="B44" s="16"/>
      <c r="C44" s="130">
        <f>[1]NA!$D$52</f>
        <v>100580</v>
      </c>
      <c r="D44" s="130">
        <f>[1]NA!$E$52</f>
        <v>121705</v>
      </c>
      <c r="F44" s="1"/>
      <c r="G44" s="24"/>
      <c r="H44"/>
      <c r="I44" s="25"/>
      <c r="J44" s="25"/>
      <c r="K44"/>
      <c r="L44" s="20"/>
      <c r="M44" s="20"/>
      <c r="N44" s="20"/>
      <c r="O44" s="20"/>
    </row>
    <row r="45" spans="1:15" ht="12.75">
      <c r="A45" s="21" t="s">
        <v>107</v>
      </c>
      <c r="B45" s="16">
        <v>8</v>
      </c>
      <c r="C45" s="130">
        <f>[1]NA!$D$53</f>
        <v>-13651635</v>
      </c>
      <c r="D45" s="130">
        <f>[1]NA!$E$53</f>
        <v>-6531806</v>
      </c>
      <c r="F45" s="1"/>
      <c r="G45" s="24"/>
      <c r="H45"/>
      <c r="I45" s="25"/>
      <c r="J45" s="25"/>
      <c r="K45"/>
      <c r="L45" s="20"/>
      <c r="M45" s="20"/>
      <c r="N45" s="20"/>
      <c r="O45" s="20"/>
    </row>
    <row r="46" spans="1:15" ht="12.75">
      <c r="A46" s="21" t="s">
        <v>108</v>
      </c>
      <c r="B46" s="16">
        <v>9</v>
      </c>
      <c r="C46" s="130">
        <f>[1]NA!$D$54</f>
        <v>-1028283</v>
      </c>
      <c r="D46" s="130">
        <f>[1]NA!$E$54</f>
        <v>-1808789</v>
      </c>
      <c r="F46" s="1"/>
      <c r="G46" s="24"/>
      <c r="H46"/>
      <c r="I46" s="25"/>
      <c r="J46" s="25"/>
      <c r="K46"/>
      <c r="L46" s="20"/>
      <c r="M46" s="20"/>
      <c r="N46" s="20"/>
      <c r="O46" s="20"/>
    </row>
    <row r="47" spans="1:15" ht="12.75">
      <c r="A47" s="21" t="s">
        <v>109</v>
      </c>
      <c r="B47" s="16"/>
      <c r="C47" s="130">
        <f>[1]NA!$D$55</f>
        <v>1429092</v>
      </c>
      <c r="D47" s="130">
        <f>[1]NA!$E$55</f>
        <v>-4026470</v>
      </c>
      <c r="F47" s="1"/>
      <c r="G47" s="24"/>
      <c r="H47"/>
      <c r="I47" s="25"/>
      <c r="J47" s="25"/>
      <c r="K47"/>
      <c r="L47" s="20"/>
      <c r="M47" s="20"/>
      <c r="N47" s="20"/>
      <c r="O47" s="20"/>
    </row>
    <row r="48" spans="1:15" ht="12.75" hidden="1">
      <c r="A48" s="21" t="s">
        <v>68</v>
      </c>
      <c r="B48" s="16"/>
      <c r="C48" s="130">
        <f>[6]NA!D56</f>
        <v>0</v>
      </c>
      <c r="D48" s="130">
        <f>[6]NA!E56</f>
        <v>0</v>
      </c>
      <c r="F48" s="1"/>
      <c r="G48" s="24"/>
      <c r="H48"/>
      <c r="I48" s="26"/>
      <c r="J48" s="26"/>
      <c r="K48"/>
      <c r="L48" s="20"/>
      <c r="M48" s="20"/>
      <c r="N48" s="20"/>
      <c r="O48" s="20"/>
    </row>
    <row r="49" spans="1:15" ht="24" hidden="1">
      <c r="A49" s="21" t="s">
        <v>150</v>
      </c>
      <c r="B49" s="27"/>
      <c r="C49" s="130">
        <f>[6]NA!D57</f>
        <v>0</v>
      </c>
      <c r="D49" s="130">
        <f>[6]NA!E57</f>
        <v>0</v>
      </c>
      <c r="F49" s="1"/>
      <c r="G49" s="24"/>
      <c r="H49"/>
      <c r="I49" s="26"/>
      <c r="J49" s="26"/>
      <c r="K49"/>
      <c r="L49" s="20"/>
      <c r="M49" s="20"/>
      <c r="N49" s="20"/>
      <c r="O49" s="20"/>
    </row>
    <row r="50" spans="1:15" ht="12.75" customHeight="1">
      <c r="A50" s="21" t="s">
        <v>139</v>
      </c>
      <c r="B50" s="16"/>
      <c r="C50" s="130">
        <f>[1]NA!$D$58</f>
        <v>-73763</v>
      </c>
      <c r="D50" s="130">
        <f>[1]NA!$E$58</f>
        <v>-54797</v>
      </c>
      <c r="F50" s="1"/>
      <c r="K50"/>
      <c r="L50" s="20"/>
      <c r="M50" s="20"/>
      <c r="N50" s="20"/>
      <c r="O50" s="20"/>
    </row>
    <row r="51" spans="1:15" ht="12.75" customHeight="1">
      <c r="A51" s="39"/>
      <c r="B51" s="40"/>
      <c r="C51" s="38"/>
      <c r="D51" s="38"/>
      <c r="F51" s="1"/>
      <c r="K51"/>
      <c r="L51" s="20"/>
      <c r="M51" s="20"/>
      <c r="N51" s="20"/>
      <c r="O51" s="20"/>
    </row>
    <row r="52" spans="1:15" s="41" customFormat="1" ht="21.75" customHeight="1">
      <c r="A52" s="32" t="s">
        <v>136</v>
      </c>
      <c r="B52" s="33"/>
      <c r="C52" s="34">
        <f>+SUM(C54:C59)</f>
        <v>13036991</v>
      </c>
      <c r="D52" s="34">
        <f>+SUM(D54:D59)</f>
        <v>2627655</v>
      </c>
      <c r="E52" s="1">
        <f>[1]NA!$D$62-C52</f>
        <v>0</v>
      </c>
      <c r="F52" s="1">
        <f>[1]NA!$E$62-D52</f>
        <v>0</v>
      </c>
      <c r="G52" s="17"/>
      <c r="H52"/>
      <c r="I52" s="18"/>
      <c r="J52" s="18"/>
      <c r="K52"/>
      <c r="L52" s="20"/>
      <c r="M52" s="20"/>
      <c r="N52" s="20"/>
      <c r="O52" s="20"/>
    </row>
    <row r="53" spans="1:15" ht="12.75">
      <c r="A53" s="21"/>
      <c r="B53" s="16"/>
      <c r="C53" s="36"/>
      <c r="D53" s="36"/>
      <c r="F53" s="1"/>
      <c r="H53" s="10"/>
      <c r="I53" s="10"/>
      <c r="J53" s="10"/>
      <c r="K53"/>
      <c r="L53" s="20"/>
      <c r="M53" s="20"/>
      <c r="N53" s="20"/>
      <c r="O53" s="20"/>
    </row>
    <row r="54" spans="1:15" ht="12.75">
      <c r="A54" s="21" t="s">
        <v>110</v>
      </c>
      <c r="B54" s="16">
        <v>5</v>
      </c>
      <c r="C54" s="130">
        <f>[1]NA!$D$63</f>
        <v>51518215</v>
      </c>
      <c r="D54" s="130">
        <f>[1]NA!$E$63</f>
        <v>24555005</v>
      </c>
      <c r="F54" s="1"/>
      <c r="G54" s="24"/>
      <c r="H54"/>
      <c r="I54" s="25"/>
      <c r="J54" s="25"/>
      <c r="K54"/>
      <c r="L54" s="20"/>
      <c r="M54" s="20"/>
      <c r="N54" s="20"/>
      <c r="O54" s="20"/>
    </row>
    <row r="55" spans="1:15" ht="12.75">
      <c r="A55" s="21" t="s">
        <v>111</v>
      </c>
      <c r="B55" s="16">
        <v>5</v>
      </c>
      <c r="C55" s="130">
        <f>[1]NA!$D$66</f>
        <v>-18654788</v>
      </c>
      <c r="D55" s="130">
        <f>[1]NA!$E$66</f>
        <v>-11571190</v>
      </c>
      <c r="F55" s="1"/>
      <c r="G55" s="24"/>
      <c r="H55"/>
      <c r="I55" s="25"/>
      <c r="J55" s="25"/>
      <c r="K55"/>
      <c r="L55" s="20"/>
      <c r="M55" s="20"/>
      <c r="N55" s="20"/>
      <c r="O55" s="20"/>
    </row>
    <row r="56" spans="1:15" ht="12.75">
      <c r="A56" s="21" t="s">
        <v>73</v>
      </c>
      <c r="B56" s="16"/>
      <c r="C56" s="130">
        <f>[1]NA!$D$67</f>
        <v>-15963862</v>
      </c>
      <c r="D56" s="130">
        <f>[1]NA!$E$67</f>
        <v>-9133707</v>
      </c>
      <c r="F56" s="1"/>
      <c r="G56" s="24"/>
      <c r="H56"/>
      <c r="I56" s="25"/>
      <c r="J56" s="25"/>
      <c r="K56"/>
      <c r="L56" s="20"/>
      <c r="M56" s="20"/>
      <c r="N56" s="20"/>
      <c r="O56" s="20"/>
    </row>
    <row r="57" spans="1:15" ht="12.75">
      <c r="A57" s="21" t="s">
        <v>3</v>
      </c>
      <c r="B57" s="16"/>
      <c r="C57" s="130">
        <f>[1]NA!$D$68</f>
        <v>-4975837</v>
      </c>
      <c r="D57" s="130">
        <f>[1]NA!$E$68</f>
        <v>-2592419</v>
      </c>
      <c r="F57" s="1"/>
      <c r="G57" s="24"/>
      <c r="H57"/>
      <c r="I57" s="25"/>
      <c r="J57" s="25"/>
      <c r="K57" s="20"/>
      <c r="L57" s="20"/>
      <c r="M57" s="20"/>
      <c r="N57" s="20"/>
      <c r="O57" s="20"/>
    </row>
    <row r="58" spans="1:15" ht="12.75">
      <c r="A58" s="21" t="s">
        <v>4</v>
      </c>
      <c r="B58" s="16"/>
      <c r="C58" s="130">
        <f>[1]NA!$D$69</f>
        <v>1331052</v>
      </c>
      <c r="D58" s="130">
        <f>[1]NA!$E$69</f>
        <v>1479997</v>
      </c>
      <c r="F58" s="1"/>
      <c r="G58" s="24"/>
      <c r="H58"/>
      <c r="I58" s="25"/>
      <c r="J58" s="25"/>
      <c r="K58" s="20"/>
      <c r="L58" s="20"/>
      <c r="M58" s="20"/>
      <c r="N58" s="20"/>
      <c r="O58" s="20"/>
    </row>
    <row r="59" spans="1:15" ht="12.75">
      <c r="A59" s="21" t="s">
        <v>145</v>
      </c>
      <c r="B59" s="16">
        <v>5</v>
      </c>
      <c r="C59" s="130">
        <f>[1]NA!$D$70</f>
        <v>-217789</v>
      </c>
      <c r="D59" s="130">
        <f>[1]NA!$E$70</f>
        <v>-110031</v>
      </c>
      <c r="F59" s="1"/>
      <c r="G59" s="24"/>
      <c r="H59"/>
      <c r="I59" s="25"/>
      <c r="J59" s="26"/>
      <c r="K59" s="20"/>
      <c r="L59" s="20"/>
      <c r="M59" s="20"/>
      <c r="N59" s="20"/>
      <c r="O59" s="20"/>
    </row>
    <row r="60" spans="1:15" ht="12.75">
      <c r="A60" s="21"/>
      <c r="B60" s="16"/>
      <c r="C60" s="36"/>
      <c r="D60" s="36"/>
      <c r="F60" s="1"/>
      <c r="H60" s="10"/>
      <c r="I60" s="10"/>
      <c r="J60" s="10"/>
      <c r="K60" s="20"/>
      <c r="L60" s="20"/>
      <c r="M60" s="20"/>
      <c r="N60" s="20"/>
      <c r="O60" s="20"/>
    </row>
    <row r="61" spans="1:15" s="41" customFormat="1" ht="24">
      <c r="A61" s="32" t="s">
        <v>160</v>
      </c>
      <c r="B61" s="33"/>
      <c r="C61" s="34">
        <f>+C5+C42+C52</f>
        <v>3537906</v>
      </c>
      <c r="D61" s="34">
        <f>+D5+D42+D52</f>
        <v>27524826</v>
      </c>
      <c r="E61" s="1">
        <f>[1]NA!$D$74-C61</f>
        <v>0</v>
      </c>
      <c r="F61" s="1">
        <f>[1]NA!$E$74-D61</f>
        <v>0</v>
      </c>
      <c r="G61" s="17"/>
      <c r="H61"/>
      <c r="I61" s="18"/>
      <c r="J61" s="18"/>
      <c r="K61" s="20"/>
      <c r="L61" s="20"/>
      <c r="M61" s="20"/>
      <c r="N61" s="20"/>
      <c r="O61" s="20"/>
    </row>
    <row r="62" spans="1:15" s="41" customFormat="1" ht="12.75">
      <c r="A62" s="15" t="s">
        <v>168</v>
      </c>
      <c r="B62" s="22"/>
      <c r="C62" s="130">
        <f>[1]NA!$D$75</f>
        <v>-4683220</v>
      </c>
      <c r="D62" s="130">
        <f>[1]NA!$E$75</f>
        <v>-4199255</v>
      </c>
      <c r="E62" s="1"/>
      <c r="F62" s="1"/>
      <c r="G62" s="17"/>
      <c r="H62"/>
      <c r="I62" s="18"/>
      <c r="J62" s="18"/>
      <c r="K62" s="20"/>
      <c r="L62" s="20"/>
      <c r="M62" s="20"/>
      <c r="N62" s="20"/>
      <c r="O62" s="20"/>
    </row>
    <row r="63" spans="1:15" s="41" customFormat="1" ht="12.75">
      <c r="A63" s="21" t="s">
        <v>159</v>
      </c>
      <c r="B63" s="16"/>
      <c r="C63" s="23">
        <f>[1]NA!$D$77</f>
        <v>25933</v>
      </c>
      <c r="D63" s="23">
        <f>[1]NA!$E$77</f>
        <v>322301</v>
      </c>
      <c r="E63" s="1"/>
      <c r="F63" s="1"/>
      <c r="G63" s="17"/>
      <c r="H63"/>
      <c r="I63" s="18"/>
      <c r="J63" s="18"/>
      <c r="K63" s="20"/>
      <c r="L63" s="20"/>
      <c r="M63" s="20"/>
      <c r="N63" s="20"/>
      <c r="O63" s="20"/>
    </row>
    <row r="64" spans="1:15" ht="12.75">
      <c r="A64" s="21" t="s">
        <v>169</v>
      </c>
      <c r="B64" s="16"/>
      <c r="C64" s="130">
        <f>[1]NA!$D$78</f>
        <v>-1119381</v>
      </c>
      <c r="D64" s="130">
        <f>[1]NA!$E$78</f>
        <v>23647872</v>
      </c>
      <c r="F64" s="1"/>
      <c r="K64" s="20"/>
      <c r="L64" s="20"/>
      <c r="M64" s="20"/>
      <c r="N64" s="20"/>
      <c r="O64" s="20"/>
    </row>
    <row r="65" spans="1:15" ht="12.75">
      <c r="B65" s="16"/>
      <c r="C65" s="36"/>
      <c r="D65" s="36"/>
      <c r="F65" s="1"/>
      <c r="K65" s="20"/>
      <c r="L65" s="20"/>
      <c r="M65" s="20"/>
      <c r="N65" s="20"/>
      <c r="O65" s="20"/>
    </row>
    <row r="66" spans="1:15" ht="12.75">
      <c r="A66" s="32" t="s">
        <v>112</v>
      </c>
      <c r="B66" s="33"/>
      <c r="C66" s="34">
        <f>[1]NA!$D$79</f>
        <v>18951973</v>
      </c>
      <c r="D66" s="34">
        <f>[1]NA!$E$79</f>
        <v>20778266</v>
      </c>
      <c r="F66" s="1"/>
      <c r="G66" s="17"/>
      <c r="H66"/>
      <c r="I66" s="18"/>
      <c r="J66" s="18"/>
      <c r="K66" s="20"/>
      <c r="L66" s="20"/>
      <c r="M66" s="20"/>
      <c r="N66" s="20"/>
      <c r="O66" s="20"/>
    </row>
    <row r="67" spans="1:15" ht="12.75">
      <c r="A67" s="21"/>
      <c r="B67" s="16"/>
      <c r="C67" s="36"/>
      <c r="D67" s="36"/>
      <c r="F67" s="1"/>
      <c r="H67" s="10"/>
      <c r="I67" s="10"/>
      <c r="J67" s="10"/>
      <c r="K67" s="20"/>
      <c r="L67" s="20"/>
      <c r="M67" s="20"/>
      <c r="N67" s="20"/>
      <c r="O67" s="20"/>
    </row>
    <row r="68" spans="1:15" ht="12.75">
      <c r="A68" s="32" t="s">
        <v>113</v>
      </c>
      <c r="B68" s="33"/>
      <c r="C68" s="34">
        <f>+C61+C66+C63+C62</f>
        <v>17832592</v>
      </c>
      <c r="D68" s="34">
        <f>+D61+D66+D63+D62</f>
        <v>44426138</v>
      </c>
      <c r="E68" s="1">
        <f>[1]NA!$D$80-C68</f>
        <v>0</v>
      </c>
      <c r="F68" s="1">
        <f>[1]NA!$E$80-D68</f>
        <v>0</v>
      </c>
      <c r="G68" s="17"/>
      <c r="H68" s="17"/>
      <c r="I68" s="18"/>
      <c r="J68" s="18"/>
      <c r="K68" s="20"/>
      <c r="L68" s="20"/>
      <c r="M68" s="20"/>
      <c r="N68" s="20"/>
      <c r="O68" s="20"/>
    </row>
    <row r="69" spans="1:15">
      <c r="A69" s="14"/>
      <c r="B69" s="42"/>
      <c r="C69" s="43"/>
      <c r="D69" s="44"/>
      <c r="E69" s="2"/>
      <c r="G69" s="45"/>
      <c r="H69" s="45"/>
    </row>
  </sheetData>
  <mergeCells count="1">
    <mergeCell ref="A1:D1"/>
  </mergeCells>
  <pageMargins left="0.7" right="0.7" top="0.75" bottom="0.75" header="0.3" footer="0.3"/>
  <pageSetup paperSize="9" scale="75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Berkay Ürkmez</cp:lastModifiedBy>
  <cp:lastPrinted>2024-03-11T07:34:20Z</cp:lastPrinted>
  <dcterms:created xsi:type="dcterms:W3CDTF">2005-07-26T06:55:04Z</dcterms:created>
  <dcterms:modified xsi:type="dcterms:W3CDTF">2024-08-06T17:20:54Z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