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F:\Muhasebe_ve_Finansman\Muhasebe\VTU1\2024 SPK HAZİRAN\Finansal Sonuç Duyurusu\Mali Tablolar\"/>
    </mc:Choice>
  </mc:AlternateContent>
  <xr:revisionPtr revIDLastSave="0" documentId="13_ncr:1_{CFC2DE44-90C0-408E-B2E5-C7E3E2D06474}" xr6:coauthVersionLast="47" xr6:coauthVersionMax="47" xr10:uidLastSave="{00000000-0000-0000-0000-000000000000}"/>
  <bookViews>
    <workbookView xWindow="-108" yWindow="-108" windowWidth="23256" windowHeight="12456" tabRatio="790" xr2:uid="{00000000-000D-0000-FFFF-FFFF00000000}"/>
  </bookViews>
  <sheets>
    <sheet name="Assets" sheetId="28" r:id="rId1"/>
    <sheet name="Liabilities" sheetId="30" r:id="rId2"/>
    <sheet name="Profit or Loss " sheetId="38" r:id="rId3"/>
    <sheet name="Comprehensive Income Statement" sheetId="39" r:id="rId4"/>
    <sheet name="Changes In Equity" sheetId="33" r:id="rId5"/>
    <sheet name="Statement of Cash Flow" sheetId="37" r:id="rId6"/>
    <sheet name="Sheet1" sheetId="36" state="hidden" r:id="rId7"/>
  </sheets>
  <externalReferences>
    <externalReference r:id="rId8"/>
    <externalReference r:id="rId9"/>
  </externalReferences>
  <definedNames>
    <definedName name="_Key1" localSheetId="3" hidden="1">#REF!</definedName>
    <definedName name="_Key1" localSheetId="2" hidden="1">#REF!</definedName>
    <definedName name="_Key1" localSheetId="5" hidden="1">#REF!</definedName>
    <definedName name="_Key1" hidden="1">#REF!</definedName>
    <definedName name="_Order1" hidden="1">0</definedName>
    <definedName name="_Order2" hidden="1">0</definedName>
    <definedName name="_Sort" localSheetId="3" hidden="1">#REF!</definedName>
    <definedName name="_Sort" localSheetId="2" hidden="1">#REF!</definedName>
    <definedName name="_Sort" localSheetId="5" hidden="1">#REF!</definedName>
    <definedName name="_Sort" hidden="1">#REF!</definedName>
    <definedName name="a" hidden="1">Main.SAPF4Help()</definedName>
    <definedName name="aada" hidden="1">{#N/A,#N/A,FALSE,"Aging Summary";#N/A,#N/A,FALSE,"Ratio Analysis";#N/A,#N/A,FALSE,"Test 120 Day Accts";#N/A,#N/A,FALSE,"Tickmarks"}</definedName>
    <definedName name="AS2DocOpenMode" hidden="1">"AS2DocumentEdit"</definedName>
    <definedName name="de" localSheetId="3" hidden="1">{#N/A,#N/A,TRUE,"Sales Comparison";#N/A,#N/A,TRUE,"Cum. Summary FFR";#N/A,#N/A,TRUE,"Monthly Summary FFR";#N/A,#N/A,TRUE,"Cum. Summary TL";#N/A,#N/A,TRUE,"Monthly Summary TL"}</definedName>
    <definedName name="de" localSheetId="2" hidden="1">{#N/A,#N/A,TRUE,"Sales Comparison";#N/A,#N/A,TRUE,"Cum. Summary FFR";#N/A,#N/A,TRUE,"Monthly Summary FFR";#N/A,#N/A,TRUE,"Cum. Summary TL";#N/A,#N/A,TRUE,"Monthly Summary TL"}</definedName>
    <definedName name="de" localSheetId="5" hidden="1">{#N/A,#N/A,TRUE,"Sales Comparison";#N/A,#N/A,TRUE,"Cum. Summary FFR";#N/A,#N/A,TRUE,"Monthly Summary FFR";#N/A,#N/A,TRUE,"Cum. Summary TL";#N/A,#N/A,TRUE,"Monthly Summary TL"}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'Changes In Equity'!#REF!</definedName>
    <definedName name="OLE_LINK41" localSheetId="1">Liabilities!#REF!</definedName>
    <definedName name="OLE_LINK49" localSheetId="1">Liabilities!#REF!</definedName>
    <definedName name="OLE_LINK50" localSheetId="1">Liabilities!#REF!</definedName>
    <definedName name="OLE_LINK52" localSheetId="1">Liabilities!#REF!</definedName>
    <definedName name="OLE_LINK54" localSheetId="1">Liabilities!#REF!</definedName>
    <definedName name="OLE_LINK55" localSheetId="1">Liabilities!#REF!</definedName>
    <definedName name="OLE_LINK58" localSheetId="1">Liabilities!#REF!</definedName>
    <definedName name="OLE_LINK61" localSheetId="1">Liabilities!#REF!</definedName>
    <definedName name="OLE_LINK62" localSheetId="1">Liabilities!#REF!</definedName>
    <definedName name="OLE_LINK64" localSheetId="1">Liabilities!#REF!</definedName>
    <definedName name="_xlnm.Print_Area" localSheetId="0">Assets!$A$1:$D$39</definedName>
    <definedName name="_xlnm.Print_Area" localSheetId="4">'Changes In Equity'!$A$1:$M$20</definedName>
    <definedName name="_xlnm.Print_Area" localSheetId="3">'Comprehensive Income Statement'!$A$1:$F$26</definedName>
    <definedName name="_xlnm.Print_Area" localSheetId="1">Liabilities!$A$1:$D$57</definedName>
    <definedName name="_xlnm.Print_Area" localSheetId="2">'Profit or Loss '!$A$1:$F$36</definedName>
    <definedName name="_xlnm.Print_Area" localSheetId="5">'Statement of Cash Flow'!$A$1:$D$68</definedName>
    <definedName name="SAPFuncF4Help" localSheetId="3" hidden="1">Main.SAPF4Help()</definedName>
    <definedName name="SAPFuncF4Help" localSheetId="2" hidden="1">Main.SAPF4Help()</definedName>
    <definedName name="SAPFuncF4Help" localSheetId="5" hidden="1">Main.SAPF4Help()</definedName>
    <definedName name="SAPFuncF4Help" hidden="1">Main.SAPF4Help()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localSheetId="2" hidden="1">{#N/A,#N/A,FALSE,"Aging Summary";#N/A,#N/A,FALSE,"Ratio Analysis";#N/A,#N/A,FALSE,"Test 120 Day Accts";#N/A,#N/A,FALSE,"Tickmarks"}</definedName>
    <definedName name="wrn.Aging._.and._.Trend._.Analysis." localSheetId="5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Monthly._.Report." localSheetId="3" hidden="1">{#N/A,#N/A,TRUE,"Sales Comparison";#N/A,#N/A,TRUE,"Cum. Summary FFR";#N/A,#N/A,TRUE,"Monthly Summary FFR";#N/A,#N/A,TRUE,"Cum. Summary TL";#N/A,#N/A,TRUE,"Monthly Summary TL"}</definedName>
    <definedName name="wrn.Monthly._.Report." localSheetId="2" hidden="1">{#N/A,#N/A,TRUE,"Sales Comparison";#N/A,#N/A,TRUE,"Cum. Summary FFR";#N/A,#N/A,TRUE,"Monthly Summary FFR";#N/A,#N/A,TRUE,"Cum. Summary TL";#N/A,#N/A,TRUE,"Monthly Summary TL"}</definedName>
    <definedName name="wrn.Monthly._.Report." localSheetId="5" hidden="1">{#N/A,#N/A,TRUE,"Sales Comparison";#N/A,#N/A,TRUE,"Cum. Summary FFR";#N/A,#N/A,TRUE,"Monthly Summary FFR";#N/A,#N/A,TRUE,"Cum. Summary TL";#N/A,#N/A,TRUE,"Monthly Summary TL"}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26" i="39" l="1"/>
  <c r="I26" i="39"/>
  <c r="H26" i="39"/>
  <c r="G26" i="39"/>
  <c r="J24" i="39"/>
  <c r="I24" i="39"/>
  <c r="H24" i="39"/>
  <c r="G24" i="39"/>
  <c r="J22" i="39"/>
  <c r="I22" i="39"/>
  <c r="H22" i="39"/>
  <c r="G22" i="39"/>
  <c r="J21" i="39"/>
  <c r="I21" i="39"/>
  <c r="H21" i="39"/>
  <c r="G21" i="39"/>
  <c r="J18" i="39"/>
  <c r="I18" i="39"/>
  <c r="H18" i="39"/>
  <c r="G18" i="39"/>
  <c r="J17" i="39"/>
  <c r="I17" i="39"/>
  <c r="H17" i="39"/>
  <c r="G17" i="39"/>
  <c r="J16" i="39"/>
  <c r="I16" i="39"/>
  <c r="H16" i="39"/>
  <c r="G16" i="39" l="1"/>
  <c r="J13" i="39"/>
  <c r="I13" i="39"/>
  <c r="H13" i="39"/>
  <c r="G13" i="39"/>
  <c r="D23" i="37" l="1"/>
  <c r="F51" i="37"/>
  <c r="E51" i="37"/>
  <c r="J10" i="39"/>
  <c r="I10" i="39"/>
  <c r="H10" i="39"/>
  <c r="G10" i="39"/>
  <c r="J5" i="39"/>
  <c r="I5" i="39"/>
  <c r="H5" i="39"/>
  <c r="G5" i="39"/>
  <c r="J35" i="38"/>
  <c r="I35" i="38"/>
  <c r="H35" i="38"/>
  <c r="G35" i="38"/>
  <c r="J34" i="38"/>
  <c r="I34" i="38"/>
  <c r="H34" i="38"/>
  <c r="G34" i="38"/>
  <c r="J33" i="38"/>
  <c r="I33" i="38"/>
  <c r="H33" i="38"/>
  <c r="G33" i="38"/>
  <c r="J32" i="38"/>
  <c r="I32" i="38"/>
  <c r="H32" i="38"/>
  <c r="G32" i="38"/>
  <c r="J31" i="38"/>
  <c r="I31" i="38"/>
  <c r="H31" i="38"/>
  <c r="G31" i="38"/>
  <c r="J30" i="38"/>
  <c r="I30" i="38"/>
  <c r="H30" i="38"/>
  <c r="G30" i="38"/>
  <c r="J29" i="38"/>
  <c r="I29" i="38"/>
  <c r="H29" i="38"/>
  <c r="G29" i="38"/>
  <c r="J28" i="38"/>
  <c r="I28" i="38"/>
  <c r="H28" i="38"/>
  <c r="G28" i="38"/>
  <c r="J27" i="38"/>
  <c r="I27" i="38"/>
  <c r="H27" i="38"/>
  <c r="G27" i="38"/>
  <c r="J26" i="38"/>
  <c r="I26" i="38"/>
  <c r="H26" i="38"/>
  <c r="G26" i="38"/>
  <c r="J25" i="38"/>
  <c r="I25" i="38"/>
  <c r="H25" i="38"/>
  <c r="G25" i="38"/>
  <c r="J24" i="38"/>
  <c r="I24" i="38"/>
  <c r="H24" i="38"/>
  <c r="G24" i="38"/>
  <c r="J23" i="38"/>
  <c r="I23" i="38"/>
  <c r="H23" i="38"/>
  <c r="G23" i="38"/>
  <c r="J22" i="38"/>
  <c r="I22" i="38"/>
  <c r="H22" i="38"/>
  <c r="G22" i="38"/>
  <c r="J21" i="38"/>
  <c r="I21" i="38"/>
  <c r="H21" i="38"/>
  <c r="G21" i="38"/>
  <c r="J20" i="38"/>
  <c r="I20" i="38"/>
  <c r="H20" i="38"/>
  <c r="G20" i="38"/>
  <c r="J19" i="38"/>
  <c r="I19" i="38"/>
  <c r="H19" i="38"/>
  <c r="G19" i="38"/>
  <c r="J18" i="38"/>
  <c r="I18" i="38"/>
  <c r="H18" i="38"/>
  <c r="G18" i="38"/>
  <c r="J17" i="38"/>
  <c r="I17" i="38"/>
  <c r="H17" i="38"/>
  <c r="G17" i="38"/>
  <c r="J16" i="38"/>
  <c r="I16" i="38"/>
  <c r="H16" i="38"/>
  <c r="G16" i="38"/>
  <c r="J15" i="38"/>
  <c r="I15" i="38"/>
  <c r="H15" i="38"/>
  <c r="G15" i="38"/>
  <c r="J14" i="38"/>
  <c r="I14" i="38"/>
  <c r="H14" i="38"/>
  <c r="G14" i="38"/>
  <c r="J13" i="38"/>
  <c r="I13" i="38"/>
  <c r="H13" i="38"/>
  <c r="G13" i="38"/>
  <c r="J12" i="38"/>
  <c r="I12" i="38"/>
  <c r="H12" i="38"/>
  <c r="G12" i="38"/>
  <c r="J11" i="38"/>
  <c r="I11" i="38"/>
  <c r="H11" i="38"/>
  <c r="G11" i="38"/>
  <c r="J10" i="38"/>
  <c r="I10" i="38"/>
  <c r="H10" i="38"/>
  <c r="G10" i="38"/>
  <c r="J9" i="38"/>
  <c r="I9" i="38"/>
  <c r="H9" i="38"/>
  <c r="G9" i="38"/>
  <c r="J8" i="38"/>
  <c r="I8" i="38"/>
  <c r="H8" i="38"/>
  <c r="G8" i="38"/>
  <c r="J7" i="38"/>
  <c r="I7" i="38"/>
  <c r="H7" i="38"/>
  <c r="G7" i="38"/>
  <c r="J6" i="38"/>
  <c r="I6" i="38"/>
  <c r="H6" i="38"/>
  <c r="G6" i="38"/>
  <c r="F38" i="30"/>
  <c r="E38" i="30"/>
  <c r="F57" i="30"/>
  <c r="E57" i="30"/>
  <c r="F56" i="30"/>
  <c r="E56" i="30"/>
  <c r="F55" i="30"/>
  <c r="E55" i="30"/>
  <c r="F54" i="30"/>
  <c r="E54" i="30"/>
  <c r="F53" i="30"/>
  <c r="E53" i="30"/>
  <c r="F52" i="30"/>
  <c r="E52" i="30"/>
  <c r="F51" i="30"/>
  <c r="E51" i="30"/>
  <c r="F50" i="30"/>
  <c r="E50" i="30"/>
  <c r="F49" i="30"/>
  <c r="E49" i="30"/>
  <c r="F48" i="30"/>
  <c r="E48" i="30"/>
  <c r="F47" i="30"/>
  <c r="E47" i="30"/>
  <c r="F46" i="30"/>
  <c r="E46" i="30"/>
  <c r="F45" i="30"/>
  <c r="E45" i="30"/>
  <c r="F44" i="30"/>
  <c r="E44" i="30"/>
  <c r="F42" i="30"/>
  <c r="E42" i="30"/>
  <c r="F39" i="30"/>
  <c r="E39" i="30"/>
  <c r="F37" i="30"/>
  <c r="E37" i="30"/>
  <c r="F36" i="30"/>
  <c r="E36" i="30"/>
  <c r="F35" i="30"/>
  <c r="E35" i="30"/>
  <c r="F34" i="30"/>
  <c r="E34" i="30"/>
  <c r="F33" i="30"/>
  <c r="E33" i="30"/>
  <c r="F32" i="30"/>
  <c r="E32" i="30"/>
  <c r="F31" i="30"/>
  <c r="E31" i="30"/>
  <c r="F30" i="30"/>
  <c r="E30" i="30"/>
  <c r="F29" i="30"/>
  <c r="E29" i="30"/>
  <c r="F28" i="30"/>
  <c r="E28" i="30"/>
  <c r="F27" i="30"/>
  <c r="E27" i="30"/>
  <c r="F26" i="30"/>
  <c r="E26" i="30"/>
  <c r="F25" i="30"/>
  <c r="E25" i="30"/>
  <c r="F24" i="30"/>
  <c r="E24" i="30"/>
  <c r="F23" i="30"/>
  <c r="E23" i="30"/>
  <c r="F22" i="30"/>
  <c r="E22" i="30"/>
  <c r="F21" i="30"/>
  <c r="E21" i="30"/>
  <c r="F20" i="30"/>
  <c r="E20" i="30"/>
  <c r="F19" i="30"/>
  <c r="E19" i="30"/>
  <c r="F18" i="30"/>
  <c r="E18" i="30"/>
  <c r="F17" i="30"/>
  <c r="E17" i="30"/>
  <c r="F16" i="30"/>
  <c r="E16" i="30"/>
  <c r="F15" i="30"/>
  <c r="E15" i="30"/>
  <c r="F14" i="30"/>
  <c r="E14" i="30"/>
  <c r="F13" i="30"/>
  <c r="E13" i="30"/>
  <c r="F12" i="30"/>
  <c r="E12" i="30"/>
  <c r="F11" i="30"/>
  <c r="E11" i="30"/>
  <c r="F60" i="37" l="1"/>
  <c r="E60" i="37"/>
  <c r="F53" i="37"/>
  <c r="E53" i="37"/>
  <c r="F43" i="37"/>
  <c r="E43" i="37"/>
  <c r="F41" i="37"/>
  <c r="E41" i="37"/>
  <c r="F35" i="37"/>
  <c r="E35" i="37"/>
  <c r="F33" i="37"/>
  <c r="E33" i="37"/>
  <c r="F26" i="37"/>
  <c r="E26" i="37"/>
  <c r="F24" i="37"/>
  <c r="E24" i="37"/>
  <c r="F22" i="33"/>
  <c r="N14" i="33"/>
  <c r="N12" i="33"/>
  <c r="N5" i="33"/>
  <c r="F9" i="30"/>
  <c r="E9" i="30"/>
  <c r="F7" i="30"/>
  <c r="E7" i="30"/>
  <c r="F6" i="30"/>
  <c r="E6" i="30"/>
  <c r="F38" i="28"/>
  <c r="E38" i="28"/>
  <c r="F37" i="28"/>
  <c r="E37" i="28"/>
  <c r="F29" i="28"/>
  <c r="E29" i="28"/>
  <c r="F26" i="28"/>
  <c r="E26" i="28"/>
  <c r="F24" i="28"/>
  <c r="E24" i="28"/>
  <c r="F22" i="28"/>
  <c r="E22" i="28"/>
  <c r="F20" i="28"/>
  <c r="E20" i="28"/>
  <c r="F11" i="28"/>
  <c r="E11" i="28"/>
  <c r="F8" i="28"/>
  <c r="E8" i="28"/>
  <c r="F6" i="28"/>
  <c r="E6" i="28"/>
  <c r="F23" i="37"/>
  <c r="D51" i="37" l="1"/>
  <c r="C51" i="37" l="1"/>
  <c r="D68" i="37" l="1"/>
  <c r="F68" i="37" s="1"/>
  <c r="C68" i="37"/>
  <c r="E68" i="37" s="1"/>
  <c r="D66" i="37"/>
  <c r="F66" i="37" s="1"/>
  <c r="C66" i="37"/>
  <c r="E66" i="37" s="1"/>
  <c r="D64" i="37"/>
  <c r="F64" i="37" s="1"/>
  <c r="C64" i="37"/>
  <c r="E64" i="37" s="1"/>
  <c r="D63" i="37"/>
  <c r="F63" i="37" s="1"/>
  <c r="C63" i="37"/>
  <c r="E63" i="37" s="1"/>
  <c r="D62" i="37"/>
  <c r="F62" i="37" s="1"/>
  <c r="C62" i="37"/>
  <c r="E62" i="37" s="1"/>
  <c r="D59" i="37"/>
  <c r="F59" i="37" s="1"/>
  <c r="D58" i="37"/>
  <c r="F58" i="37" s="1"/>
  <c r="D57" i="37"/>
  <c r="F57" i="37" s="1"/>
  <c r="D56" i="37"/>
  <c r="F56" i="37" s="1"/>
  <c r="D55" i="37"/>
  <c r="F55" i="37" s="1"/>
  <c r="C59" i="37"/>
  <c r="E59" i="37" s="1"/>
  <c r="C58" i="37"/>
  <c r="E58" i="37" s="1"/>
  <c r="C57" i="37"/>
  <c r="E57" i="37" s="1"/>
  <c r="C56" i="37"/>
  <c r="E56" i="37" s="1"/>
  <c r="C55" i="37"/>
  <c r="E55" i="37" s="1"/>
  <c r="L20" i="33"/>
  <c r="L22" i="33" s="1"/>
  <c r="K20" i="33"/>
  <c r="K22" i="33" s="1"/>
  <c r="J20" i="33"/>
  <c r="J22" i="33" s="1"/>
  <c r="I20" i="33"/>
  <c r="I22" i="33" s="1"/>
  <c r="H20" i="33"/>
  <c r="H22" i="33" s="1"/>
  <c r="G20" i="33"/>
  <c r="G22" i="33" s="1"/>
  <c r="L11" i="33"/>
  <c r="K11" i="33"/>
  <c r="J11" i="33"/>
  <c r="I11" i="33"/>
  <c r="H11" i="33"/>
  <c r="G11" i="33"/>
  <c r="E20" i="33"/>
  <c r="E22" i="33" s="1"/>
  <c r="D20" i="33"/>
  <c r="D22" i="33" s="1"/>
  <c r="C20" i="33"/>
  <c r="C22" i="33" s="1"/>
  <c r="B20" i="33"/>
  <c r="B22" i="33" s="1"/>
  <c r="E11" i="33"/>
  <c r="D11" i="33"/>
  <c r="C11" i="33"/>
  <c r="B11" i="33"/>
  <c r="F22" i="39"/>
  <c r="E22" i="39"/>
  <c r="D22" i="39"/>
  <c r="C22" i="39"/>
  <c r="F21" i="39"/>
  <c r="E21" i="39"/>
  <c r="D21" i="39"/>
  <c r="C21" i="39"/>
  <c r="F18" i="39"/>
  <c r="E18" i="39"/>
  <c r="D18" i="39"/>
  <c r="C18" i="39"/>
  <c r="F17" i="39"/>
  <c r="E17" i="39"/>
  <c r="D17" i="39"/>
  <c r="C17" i="39"/>
  <c r="F16" i="39"/>
  <c r="E16" i="39"/>
  <c r="D16" i="39"/>
  <c r="C16" i="39"/>
  <c r="F13" i="39"/>
  <c r="E13" i="39"/>
  <c r="D13" i="39"/>
  <c r="C13" i="39"/>
  <c r="F10" i="39"/>
  <c r="E10" i="39"/>
  <c r="D10" i="39"/>
  <c r="C10" i="39"/>
  <c r="F32" i="38"/>
  <c r="E32" i="38"/>
  <c r="D32" i="38"/>
  <c r="D30" i="38" s="1"/>
  <c r="C32" i="38"/>
  <c r="F31" i="38"/>
  <c r="E31" i="38"/>
  <c r="D31" i="38"/>
  <c r="C31" i="38"/>
  <c r="F26" i="38"/>
  <c r="E26" i="38"/>
  <c r="D26" i="38"/>
  <c r="C26" i="38"/>
  <c r="F25" i="38"/>
  <c r="E25" i="38"/>
  <c r="D25" i="38"/>
  <c r="C25" i="38"/>
  <c r="F24" i="38"/>
  <c r="E24" i="38"/>
  <c r="D24" i="38"/>
  <c r="C24" i="38"/>
  <c r="F20" i="38"/>
  <c r="E20" i="38"/>
  <c r="D20" i="38"/>
  <c r="C20" i="38"/>
  <c r="F19" i="38"/>
  <c r="E19" i="38"/>
  <c r="D19" i="38"/>
  <c r="C19" i="38"/>
  <c r="F15" i="38"/>
  <c r="E15" i="38"/>
  <c r="D15" i="38"/>
  <c r="C15" i="38"/>
  <c r="F14" i="38"/>
  <c r="E14" i="38"/>
  <c r="D14" i="38"/>
  <c r="C14" i="38"/>
  <c r="F13" i="38"/>
  <c r="E13" i="38"/>
  <c r="D13" i="38"/>
  <c r="C13" i="38"/>
  <c r="F12" i="38"/>
  <c r="E12" i="38"/>
  <c r="D12" i="38"/>
  <c r="C12" i="38"/>
  <c r="F11" i="38"/>
  <c r="E11" i="38"/>
  <c r="D11" i="38"/>
  <c r="C11" i="38"/>
  <c r="F7" i="38"/>
  <c r="E7" i="38"/>
  <c r="D7" i="38"/>
  <c r="C7" i="38"/>
  <c r="F6" i="38"/>
  <c r="E6" i="38"/>
  <c r="D6" i="38"/>
  <c r="C6" i="38"/>
  <c r="E24" i="39" l="1"/>
  <c r="D9" i="38"/>
  <c r="D17" i="38" s="1"/>
  <c r="D22" i="38" s="1"/>
  <c r="D28" i="38" s="1"/>
  <c r="E9" i="38"/>
  <c r="F30" i="38"/>
  <c r="F24" i="39"/>
  <c r="F9" i="38"/>
  <c r="F17" i="38" s="1"/>
  <c r="F22" i="38" s="1"/>
  <c r="F28" i="38" s="1"/>
  <c r="F34" i="38" s="1"/>
  <c r="F5" i="39" s="1"/>
  <c r="F26" i="39" s="1"/>
  <c r="D24" i="39"/>
  <c r="D34" i="38"/>
  <c r="E30" i="38"/>
  <c r="D55" i="30"/>
  <c r="D54" i="30"/>
  <c r="D53" i="30"/>
  <c r="D52" i="30"/>
  <c r="D51" i="30"/>
  <c r="D50" i="30"/>
  <c r="D48" i="30"/>
  <c r="D46" i="30"/>
  <c r="D45" i="30"/>
  <c r="D44" i="30"/>
  <c r="C55" i="30"/>
  <c r="C54" i="30"/>
  <c r="C53" i="30"/>
  <c r="C52" i="30"/>
  <c r="C51" i="30"/>
  <c r="C50" i="30"/>
  <c r="C48" i="30"/>
  <c r="C46" i="30"/>
  <c r="C45" i="30"/>
  <c r="C44" i="30"/>
  <c r="D39" i="30"/>
  <c r="D37" i="30"/>
  <c r="D36" i="30"/>
  <c r="D35" i="30"/>
  <c r="D33" i="30"/>
  <c r="D32" i="30"/>
  <c r="D30" i="30"/>
  <c r="D38" i="30"/>
  <c r="C38" i="30"/>
  <c r="C39" i="30"/>
  <c r="C37" i="30"/>
  <c r="C36" i="30"/>
  <c r="C35" i="30"/>
  <c r="C33" i="30"/>
  <c r="C32" i="30"/>
  <c r="D31" i="30"/>
  <c r="C31" i="30"/>
  <c r="C30" i="30"/>
  <c r="D11" i="30"/>
  <c r="D13" i="30"/>
  <c r="C13" i="30"/>
  <c r="C11" i="30"/>
  <c r="D25" i="30"/>
  <c r="D24" i="30"/>
  <c r="D23" i="30"/>
  <c r="D22" i="30"/>
  <c r="D20" i="30"/>
  <c r="D19" i="30"/>
  <c r="D18" i="30"/>
  <c r="D16" i="30"/>
  <c r="D15" i="30"/>
  <c r="D12" i="30"/>
  <c r="C25" i="30"/>
  <c r="C24" i="30"/>
  <c r="C23" i="30"/>
  <c r="C22" i="30"/>
  <c r="C20" i="30"/>
  <c r="C19" i="30"/>
  <c r="C18" i="30"/>
  <c r="C16" i="30"/>
  <c r="C15" i="30"/>
  <c r="C12" i="30"/>
  <c r="D36" i="28"/>
  <c r="F36" i="28" s="1"/>
  <c r="C36" i="28"/>
  <c r="E36" i="28" s="1"/>
  <c r="D35" i="28"/>
  <c r="F35" i="28" s="1"/>
  <c r="C35" i="28"/>
  <c r="E35" i="28" s="1"/>
  <c r="D34" i="28"/>
  <c r="F34" i="28" s="1"/>
  <c r="C34" i="28"/>
  <c r="E34" i="28" s="1"/>
  <c r="D33" i="28"/>
  <c r="F33" i="28" s="1"/>
  <c r="C33" i="28"/>
  <c r="E33" i="28" s="1"/>
  <c r="D32" i="28"/>
  <c r="F32" i="28" s="1"/>
  <c r="C32" i="28"/>
  <c r="E32" i="28" s="1"/>
  <c r="D31" i="28"/>
  <c r="F31" i="28" s="1"/>
  <c r="C31" i="28"/>
  <c r="E31" i="28" s="1"/>
  <c r="D30" i="28"/>
  <c r="F30" i="28" s="1"/>
  <c r="C30" i="28"/>
  <c r="E30" i="28" s="1"/>
  <c r="D28" i="28"/>
  <c r="F28" i="28" s="1"/>
  <c r="C28" i="28"/>
  <c r="E28" i="28" s="1"/>
  <c r="D27" i="28"/>
  <c r="F27" i="28" s="1"/>
  <c r="C27" i="28"/>
  <c r="E27" i="28" s="1"/>
  <c r="D25" i="28"/>
  <c r="F25" i="28" s="1"/>
  <c r="C25" i="28"/>
  <c r="E25" i="28" s="1"/>
  <c r="D23" i="28"/>
  <c r="F23" i="28" s="1"/>
  <c r="C23" i="28"/>
  <c r="E23" i="28" s="1"/>
  <c r="D19" i="28"/>
  <c r="F19" i="28" s="1"/>
  <c r="D18" i="28"/>
  <c r="F18" i="28" s="1"/>
  <c r="D17" i="28"/>
  <c r="F17" i="28" s="1"/>
  <c r="D16" i="28"/>
  <c r="F16" i="28" s="1"/>
  <c r="D15" i="28"/>
  <c r="F15" i="28" s="1"/>
  <c r="D14" i="28"/>
  <c r="F14" i="28" s="1"/>
  <c r="D13" i="28"/>
  <c r="F13" i="28" s="1"/>
  <c r="D12" i="28"/>
  <c r="F12" i="28" s="1"/>
  <c r="D10" i="28"/>
  <c r="F10" i="28" s="1"/>
  <c r="D9" i="28"/>
  <c r="F9" i="28" s="1"/>
  <c r="C19" i="28"/>
  <c r="E19" i="28" s="1"/>
  <c r="C18" i="28"/>
  <c r="E18" i="28" s="1"/>
  <c r="C17" i="28"/>
  <c r="E17" i="28" s="1"/>
  <c r="C16" i="28"/>
  <c r="E16" i="28" s="1"/>
  <c r="C15" i="28"/>
  <c r="E15" i="28" s="1"/>
  <c r="C14" i="28"/>
  <c r="E14" i="28" s="1"/>
  <c r="C13" i="28"/>
  <c r="E13" i="28" s="1"/>
  <c r="C12" i="28"/>
  <c r="E12" i="28" s="1"/>
  <c r="C10" i="28"/>
  <c r="E10" i="28" s="1"/>
  <c r="C9" i="28"/>
  <c r="E9" i="28" s="1"/>
  <c r="E17" i="38" l="1"/>
  <c r="F36" i="38"/>
  <c r="D36" i="38"/>
  <c r="D5" i="39"/>
  <c r="D26" i="39" s="1"/>
  <c r="D54" i="37"/>
  <c r="F54" i="37" s="1"/>
  <c r="C54" i="37"/>
  <c r="E54" i="37" s="1"/>
  <c r="D49" i="37"/>
  <c r="F49" i="37" s="1"/>
  <c r="C49" i="37"/>
  <c r="E49" i="37" s="1"/>
  <c r="D48" i="37"/>
  <c r="F48" i="37" s="1"/>
  <c r="C48" i="37"/>
  <c r="E48" i="37" s="1"/>
  <c r="D47" i="37"/>
  <c r="F47" i="37" s="1"/>
  <c r="C47" i="37"/>
  <c r="E47" i="37" s="1"/>
  <c r="D46" i="37"/>
  <c r="F46" i="37" s="1"/>
  <c r="C46" i="37"/>
  <c r="E46" i="37" s="1"/>
  <c r="D45" i="37"/>
  <c r="F45" i="37" s="1"/>
  <c r="C45" i="37"/>
  <c r="E45" i="37" s="1"/>
  <c r="D44" i="37"/>
  <c r="F44" i="37" s="1"/>
  <c r="C44" i="37"/>
  <c r="E44" i="37" s="1"/>
  <c r="D40" i="37"/>
  <c r="F40" i="37" s="1"/>
  <c r="C40" i="37"/>
  <c r="E40" i="37" s="1"/>
  <c r="D39" i="37"/>
  <c r="F39" i="37" s="1"/>
  <c r="C39" i="37"/>
  <c r="E39" i="37" s="1"/>
  <c r="D38" i="37"/>
  <c r="F38" i="37" s="1"/>
  <c r="C38" i="37"/>
  <c r="E38" i="37" s="1"/>
  <c r="D37" i="37"/>
  <c r="F37" i="37" s="1"/>
  <c r="C37" i="37"/>
  <c r="E37" i="37" s="1"/>
  <c r="D36" i="37"/>
  <c r="F36" i="37" s="1"/>
  <c r="C36" i="37"/>
  <c r="E36" i="37" s="1"/>
  <c r="D32" i="37"/>
  <c r="F32" i="37" s="1"/>
  <c r="C32" i="37"/>
  <c r="E32" i="37" s="1"/>
  <c r="D31" i="37"/>
  <c r="F31" i="37" s="1"/>
  <c r="C31" i="37"/>
  <c r="E31" i="37" s="1"/>
  <c r="D30" i="37"/>
  <c r="F30" i="37" s="1"/>
  <c r="C30" i="37"/>
  <c r="E30" i="37" s="1"/>
  <c r="D29" i="37"/>
  <c r="F29" i="37" s="1"/>
  <c r="C29" i="37"/>
  <c r="E29" i="37" s="1"/>
  <c r="D28" i="37"/>
  <c r="F28" i="37" s="1"/>
  <c r="C28" i="37"/>
  <c r="E28" i="37" s="1"/>
  <c r="D27" i="37"/>
  <c r="F27" i="37" s="1"/>
  <c r="C27" i="37"/>
  <c r="E27" i="37" s="1"/>
  <c r="C23" i="37"/>
  <c r="E23" i="37" s="1"/>
  <c r="D22" i="37"/>
  <c r="F22" i="37" s="1"/>
  <c r="C22" i="37"/>
  <c r="E22" i="37" s="1"/>
  <c r="D21" i="37"/>
  <c r="F21" i="37" s="1"/>
  <c r="C21" i="37"/>
  <c r="E21" i="37" s="1"/>
  <c r="D20" i="37"/>
  <c r="F20" i="37" s="1"/>
  <c r="C20" i="37"/>
  <c r="E20" i="37" s="1"/>
  <c r="D19" i="37"/>
  <c r="F19" i="37" s="1"/>
  <c r="C19" i="37"/>
  <c r="E19" i="37" s="1"/>
  <c r="D18" i="37"/>
  <c r="F18" i="37" s="1"/>
  <c r="C18" i="37"/>
  <c r="E18" i="37" s="1"/>
  <c r="D17" i="37"/>
  <c r="F17" i="37" s="1"/>
  <c r="C17" i="37"/>
  <c r="E17" i="37" s="1"/>
  <c r="D16" i="37"/>
  <c r="F16" i="37" s="1"/>
  <c r="C16" i="37"/>
  <c r="E16" i="37" s="1"/>
  <c r="D15" i="37"/>
  <c r="F15" i="37" s="1"/>
  <c r="C15" i="37"/>
  <c r="E15" i="37" s="1"/>
  <c r="D14" i="37"/>
  <c r="F14" i="37" s="1"/>
  <c r="C14" i="37"/>
  <c r="E14" i="37" s="1"/>
  <c r="D13" i="37"/>
  <c r="F13" i="37" s="1"/>
  <c r="C13" i="37"/>
  <c r="E13" i="37" s="1"/>
  <c r="D12" i="37"/>
  <c r="F12" i="37" s="1"/>
  <c r="C12" i="37"/>
  <c r="E12" i="37" s="1"/>
  <c r="D11" i="37"/>
  <c r="F11" i="37" s="1"/>
  <c r="C11" i="37"/>
  <c r="E11" i="37" s="1"/>
  <c r="D10" i="37"/>
  <c r="F10" i="37" s="1"/>
  <c r="C10" i="37"/>
  <c r="E10" i="37" s="1"/>
  <c r="D9" i="37"/>
  <c r="F9" i="37" s="1"/>
  <c r="C9" i="37"/>
  <c r="E9" i="37" s="1"/>
  <c r="D8" i="37"/>
  <c r="F8" i="37" s="1"/>
  <c r="C8" i="37"/>
  <c r="E8" i="37" s="1"/>
  <c r="D6" i="37"/>
  <c r="F6" i="37" s="1"/>
  <c r="C6" i="37"/>
  <c r="E6" i="37" s="1"/>
  <c r="L19" i="33"/>
  <c r="K19" i="33"/>
  <c r="J19" i="33"/>
  <c r="I19" i="33"/>
  <c r="H19" i="33"/>
  <c r="G19" i="33"/>
  <c r="E19" i="33"/>
  <c r="D19" i="33"/>
  <c r="C19" i="33"/>
  <c r="B19" i="33"/>
  <c r="L18" i="33"/>
  <c r="K18" i="33"/>
  <c r="J18" i="33"/>
  <c r="I18" i="33"/>
  <c r="H18" i="33"/>
  <c r="G18" i="33"/>
  <c r="E18" i="33"/>
  <c r="D18" i="33"/>
  <c r="C18" i="33"/>
  <c r="B18" i="33"/>
  <c r="L16" i="33"/>
  <c r="K16" i="33"/>
  <c r="J16" i="33"/>
  <c r="I16" i="33"/>
  <c r="H16" i="33"/>
  <c r="G16" i="33"/>
  <c r="E16" i="33"/>
  <c r="D16" i="33"/>
  <c r="C16" i="33"/>
  <c r="B16" i="33"/>
  <c r="L15" i="33"/>
  <c r="K15" i="33"/>
  <c r="J15" i="33"/>
  <c r="I15" i="33"/>
  <c r="H15" i="33"/>
  <c r="G15" i="33"/>
  <c r="E15" i="33"/>
  <c r="D15" i="33"/>
  <c r="C15" i="33"/>
  <c r="B15" i="33"/>
  <c r="L13" i="33"/>
  <c r="K13" i="33"/>
  <c r="J13" i="33"/>
  <c r="I13" i="33"/>
  <c r="H13" i="33"/>
  <c r="G13" i="33"/>
  <c r="E13" i="33"/>
  <c r="D13" i="33"/>
  <c r="C13" i="33"/>
  <c r="B13" i="33"/>
  <c r="L10" i="33"/>
  <c r="K10" i="33"/>
  <c r="J10" i="33"/>
  <c r="I10" i="33"/>
  <c r="H10" i="33"/>
  <c r="G10" i="33"/>
  <c r="E10" i="33"/>
  <c r="D10" i="33"/>
  <c r="C10" i="33"/>
  <c r="B10" i="33"/>
  <c r="L9" i="33"/>
  <c r="K9" i="33"/>
  <c r="J9" i="33"/>
  <c r="I9" i="33"/>
  <c r="H9" i="33"/>
  <c r="G9" i="33"/>
  <c r="E9" i="33"/>
  <c r="D9" i="33"/>
  <c r="C9" i="33"/>
  <c r="B9" i="33"/>
  <c r="L7" i="33"/>
  <c r="K7" i="33"/>
  <c r="J7" i="33"/>
  <c r="I7" i="33"/>
  <c r="H7" i="33"/>
  <c r="G7" i="33"/>
  <c r="E7" i="33"/>
  <c r="D7" i="33"/>
  <c r="C7" i="33"/>
  <c r="B7" i="33"/>
  <c r="L6" i="33"/>
  <c r="K6" i="33"/>
  <c r="J6" i="33"/>
  <c r="I6" i="33"/>
  <c r="H6" i="33"/>
  <c r="G6" i="33"/>
  <c r="E6" i="33"/>
  <c r="D6" i="33"/>
  <c r="C6" i="33"/>
  <c r="B6" i="33"/>
  <c r="L4" i="33"/>
  <c r="K4" i="33"/>
  <c r="J4" i="33"/>
  <c r="I4" i="33"/>
  <c r="H4" i="33"/>
  <c r="G4" i="33"/>
  <c r="E4" i="33"/>
  <c r="D4" i="33"/>
  <c r="C4" i="33"/>
  <c r="B4" i="33"/>
  <c r="D10" i="30"/>
  <c r="F10" i="30" s="1"/>
  <c r="C10" i="30"/>
  <c r="E10" i="30" s="1"/>
  <c r="D8" i="30"/>
  <c r="F8" i="30" s="1"/>
  <c r="C8" i="30"/>
  <c r="E8" i="30" s="1"/>
  <c r="D7" i="28"/>
  <c r="F7" i="28" s="1"/>
  <c r="C7" i="28"/>
  <c r="E7" i="28" s="1"/>
  <c r="A2" i="37"/>
  <c r="A3" i="33"/>
  <c r="F3" i="39"/>
  <c r="F2" i="39"/>
  <c r="D2" i="39"/>
  <c r="D3" i="39"/>
  <c r="A3" i="39"/>
  <c r="F2" i="38"/>
  <c r="E2" i="38"/>
  <c r="A3" i="38"/>
  <c r="A3" i="30"/>
  <c r="C3" i="30"/>
  <c r="A1" i="30"/>
  <c r="E22" i="38" l="1"/>
  <c r="C42" i="37"/>
  <c r="E42" i="37" s="1"/>
  <c r="D42" i="37"/>
  <c r="F42" i="37" s="1"/>
  <c r="E28" i="38" l="1"/>
  <c r="D52" i="37"/>
  <c r="F52" i="37" s="1"/>
  <c r="D25" i="37"/>
  <c r="F25" i="37" s="1"/>
  <c r="D7" i="37"/>
  <c r="F7" i="37" s="1"/>
  <c r="E34" i="38" l="1"/>
  <c r="D34" i="37"/>
  <c r="D27" i="30"/>
  <c r="D5" i="30"/>
  <c r="F5" i="30" s="1"/>
  <c r="D42" i="30"/>
  <c r="D5" i="37" l="1"/>
  <c r="F34" i="37"/>
  <c r="E5" i="39"/>
  <c r="E36" i="38"/>
  <c r="D57" i="30"/>
  <c r="E26" i="39" l="1"/>
  <c r="F5" i="37"/>
  <c r="D61" i="37"/>
  <c r="F61" i="37" s="1"/>
  <c r="C3" i="39"/>
  <c r="E3" i="39"/>
  <c r="C2" i="39"/>
  <c r="E2" i="39"/>
  <c r="C2" i="30"/>
  <c r="D2" i="30"/>
  <c r="D3" i="30"/>
  <c r="C7" i="37" l="1"/>
  <c r="E7" i="37" s="1"/>
  <c r="C52" i="37" l="1"/>
  <c r="E52" i="37" s="1"/>
  <c r="C25" i="37" l="1"/>
  <c r="E25" i="37" s="1"/>
  <c r="C34" i="37" l="1"/>
  <c r="E34" i="37" s="1"/>
  <c r="C5" i="37" l="1"/>
  <c r="E5" i="37" s="1"/>
  <c r="C61" i="37" l="1"/>
  <c r="E61" i="37" s="1"/>
  <c r="K17" i="33" l="1"/>
  <c r="J17" i="33"/>
  <c r="D8" i="33" l="1"/>
  <c r="J8" i="33" l="1"/>
  <c r="K8" i="33"/>
  <c r="B8" i="33"/>
  <c r="C8" i="33"/>
  <c r="H8" i="33"/>
  <c r="H17" i="33" l="1"/>
  <c r="E17" i="33"/>
  <c r="D17" i="33" l="1"/>
  <c r="C17" i="33"/>
  <c r="B17" i="33" l="1"/>
  <c r="G8" i="33"/>
  <c r="G17" i="33"/>
  <c r="M4" i="33" l="1"/>
  <c r="N4" i="33" s="1"/>
  <c r="M19" i="33" l="1"/>
  <c r="N19" i="33" s="1"/>
  <c r="I17" i="33" l="1"/>
  <c r="M16" i="33"/>
  <c r="N16" i="33" s="1"/>
  <c r="C24" i="39" l="1"/>
  <c r="M9" i="33" l="1"/>
  <c r="N9" i="33" s="1"/>
  <c r="M10" i="33" l="1"/>
  <c r="N10" i="33" s="1"/>
  <c r="D5" i="28" l="1"/>
  <c r="F5" i="28" s="1"/>
  <c r="I8" i="33" l="1"/>
  <c r="E8" i="33" l="1"/>
  <c r="M7" i="33"/>
  <c r="N7" i="33" s="1"/>
  <c r="L8" i="33" l="1"/>
  <c r="M6" i="33"/>
  <c r="N6" i="33" s="1"/>
  <c r="M8" i="33" l="1"/>
  <c r="N8" i="33" s="1"/>
  <c r="M13" i="33"/>
  <c r="N13" i="33" s="1"/>
  <c r="M11" i="33" l="1"/>
  <c r="N11" i="33" s="1"/>
  <c r="M18" i="33"/>
  <c r="N18" i="33" s="1"/>
  <c r="D21" i="28" l="1"/>
  <c r="F21" i="28" s="1"/>
  <c r="D39" i="28" l="1"/>
  <c r="F39" i="28" s="1"/>
  <c r="C5" i="30"/>
  <c r="E5" i="30" s="1"/>
  <c r="C27" i="30" l="1"/>
  <c r="C9" i="38" l="1"/>
  <c r="C17" i="38" l="1"/>
  <c r="C22" i="38" l="1"/>
  <c r="C28" i="38" l="1"/>
  <c r="C21" i="28"/>
  <c r="E21" i="28" s="1"/>
  <c r="C5" i="28" l="1"/>
  <c r="E5" i="28" s="1"/>
  <c r="C39" i="28" l="1"/>
  <c r="E39" i="28" s="1"/>
  <c r="C30" i="38"/>
  <c r="C34" i="38" l="1"/>
  <c r="C42" i="30"/>
  <c r="C36" i="38" l="1"/>
  <c r="C57" i="30"/>
  <c r="C5" i="39"/>
  <c r="L17" i="33"/>
  <c r="M15" i="33"/>
  <c r="N15" i="33" s="1"/>
  <c r="M17" i="33" l="1"/>
  <c r="N17" i="33" s="1"/>
  <c r="C26" i="39"/>
  <c r="M20" i="33" l="1"/>
  <c r="M22" i="33" l="1"/>
  <c r="N20" i="33"/>
</calcChain>
</file>

<file path=xl/sharedStrings.xml><?xml version="1.0" encoding="utf-8"?>
<sst xmlns="http://schemas.openxmlformats.org/spreadsheetml/2006/main" count="221" uniqueCount="192">
  <si>
    <t>Assets</t>
  </si>
  <si>
    <t>Current assets</t>
  </si>
  <si>
    <t>Cash and cash equivalents</t>
  </si>
  <si>
    <t>Trade receivables</t>
  </si>
  <si>
    <t xml:space="preserve">   - Due from related parties</t>
  </si>
  <si>
    <t>Other receivables</t>
  </si>
  <si>
    <t>Inventories</t>
  </si>
  <si>
    <t>Other current assets</t>
  </si>
  <si>
    <t>Non-current assets</t>
  </si>
  <si>
    <t>Deferred tax asset</t>
  </si>
  <si>
    <t>Total assets</t>
  </si>
  <si>
    <t>Liabilities</t>
  </si>
  <si>
    <t>Current liabilities</t>
  </si>
  <si>
    <t>Trade payables</t>
  </si>
  <si>
    <t>Other payables</t>
  </si>
  <si>
    <t>Non-current liabilities</t>
  </si>
  <si>
    <t>Equity</t>
  </si>
  <si>
    <t xml:space="preserve">Cost of sales </t>
  </si>
  <si>
    <t xml:space="preserve">General administrative expenses </t>
  </si>
  <si>
    <t>Total comprehensive income</t>
  </si>
  <si>
    <t>Transfers</t>
  </si>
  <si>
    <t>Purchase of property, plant and equipment</t>
  </si>
  <si>
    <t>Purchase of intangible assets</t>
  </si>
  <si>
    <t>Interest received</t>
  </si>
  <si>
    <t>Interest paid</t>
  </si>
  <si>
    <t>Proceeds from borrowings</t>
  </si>
  <si>
    <t>Notes</t>
  </si>
  <si>
    <t>Property, plant and equipment</t>
  </si>
  <si>
    <t>Revenue</t>
  </si>
  <si>
    <t>Dividends received</t>
  </si>
  <si>
    <t>Inflation adjustments on capital</t>
  </si>
  <si>
    <t>Total liabilities and equity</t>
  </si>
  <si>
    <t>Marketing expenses</t>
  </si>
  <si>
    <t>Research and development expenses</t>
  </si>
  <si>
    <t>Other income from operating activities</t>
  </si>
  <si>
    <t>Other expenses from operating activities</t>
  </si>
  <si>
    <t>Gains / (losses) on
remeasurements of defined
benefit plans</t>
  </si>
  <si>
    <t xml:space="preserve">   - Due from third parties</t>
  </si>
  <si>
    <t>Current borrowings</t>
  </si>
  <si>
    <t>Long Term Borrowings</t>
  </si>
  <si>
    <t>Adjustments for depreciation and amortisation expense</t>
  </si>
  <si>
    <t>Adjustments for interest expense</t>
  </si>
  <si>
    <t>Dividends Paid</t>
  </si>
  <si>
    <t>Interest Received</t>
  </si>
  <si>
    <t>Current tax assets</t>
  </si>
  <si>
    <t>Current tax liabilities</t>
  </si>
  <si>
    <t>Prepaid expenses</t>
  </si>
  <si>
    <t>Financial assets</t>
  </si>
  <si>
    <t>Intangible assets</t>
  </si>
  <si>
    <t xml:space="preserve">   - Bank borrowings</t>
  </si>
  <si>
    <t>Short- term portion of long-term borrowings</t>
  </si>
  <si>
    <t xml:space="preserve">   - Due to related parties</t>
  </si>
  <si>
    <t xml:space="preserve">   - Due to third parties</t>
  </si>
  <si>
    <t>Deferred revenue</t>
  </si>
  <si>
    <t>Short-term provisions</t>
  </si>
  <si>
    <t xml:space="preserve">   - Other provisions</t>
  </si>
  <si>
    <t>Employee benefit liabilities</t>
  </si>
  <si>
    <t>Long-term provisions</t>
  </si>
  <si>
    <t xml:space="preserve">   - Provision for employment termination benefits</t>
  </si>
  <si>
    <t>Paid-in capital</t>
  </si>
  <si>
    <t>Share premium</t>
  </si>
  <si>
    <t>Other comprehensive income/ (loss)
not to be reclassified under profit or loss</t>
  </si>
  <si>
    <t>Restricted reserves</t>
  </si>
  <si>
    <t>Retained earnings</t>
  </si>
  <si>
    <t>Net profit for the period</t>
  </si>
  <si>
    <t>Gross profit</t>
  </si>
  <si>
    <t>Profit from operating activities</t>
  </si>
  <si>
    <t>Income from investing activities</t>
  </si>
  <si>
    <t>Expenses from investing activities</t>
  </si>
  <si>
    <t>Financial expenses</t>
  </si>
  <si>
    <t>Financial income</t>
  </si>
  <si>
    <t>Earnings per share with a nominal value Kr 1</t>
  </si>
  <si>
    <t>Net profit</t>
  </si>
  <si>
    <t>Other comprehensive income not to be reclassified to profit or loss</t>
  </si>
  <si>
    <t>Other comprehensive income tax not to be reclassified to profit or loss</t>
  </si>
  <si>
    <t>Other comprehensive income to be reclassified to profit or loss</t>
  </si>
  <si>
    <t>Other comprehensive income taxes to be reclassified to profit or loss</t>
  </si>
  <si>
    <t>Taxes relating to cash flow hedges</t>
  </si>
  <si>
    <t>Paid-in
capital</t>
  </si>
  <si>
    <t>Share
premium</t>
  </si>
  <si>
    <t>Restricted
Reserves</t>
  </si>
  <si>
    <t>Net 
Profit</t>
  </si>
  <si>
    <t>Total 
equity</t>
  </si>
  <si>
    <t>Profit for the period</t>
  </si>
  <si>
    <t>Other comprehensive income/ (loss)</t>
  </si>
  <si>
    <t>Profit/ (loss) for the period</t>
  </si>
  <si>
    <t>Cash flows generated from/ (used in) operating activities</t>
  </si>
  <si>
    <t>Adjustments for impairment loss of inventories</t>
  </si>
  <si>
    <t>Adjustments for provisions related with employee benefits</t>
  </si>
  <si>
    <t>Adjustments for lawsuit and/ or penalty provisions</t>
  </si>
  <si>
    <t>Adjustments for warranty provisions</t>
  </si>
  <si>
    <t>Adjustments for other provisions</t>
  </si>
  <si>
    <t>Adjustments for dividend income</t>
  </si>
  <si>
    <t>Adjustments for interest income</t>
  </si>
  <si>
    <t>Adjustments for tax expenses</t>
  </si>
  <si>
    <t>Adjustments for unearned financing income</t>
  </si>
  <si>
    <t>Adjustments for deferred financing expense</t>
  </si>
  <si>
    <t>Other adjustments for which cash effects are investing or financing cash flow</t>
  </si>
  <si>
    <t>Changes in working capital</t>
  </si>
  <si>
    <t>(Increase) / decrease in trade receivable</t>
  </si>
  <si>
    <t>(Increase) / decrease in inventories</t>
  </si>
  <si>
    <t>(Increase) / decrease in prepaid expenses</t>
  </si>
  <si>
    <t>Increase/ (decrease) in trade payable</t>
  </si>
  <si>
    <t>(Increase) / decrease in other assets</t>
  </si>
  <si>
    <t>Payments related with provisions for employee benefits</t>
  </si>
  <si>
    <t>Payments related with other provisions</t>
  </si>
  <si>
    <t>Taxes paid</t>
  </si>
  <si>
    <t>Cash flows used in investing activities</t>
  </si>
  <si>
    <t>Proceeds from sales of property, plant and equipment</t>
  </si>
  <si>
    <t>Cash advances given</t>
  </si>
  <si>
    <t>Cash and cash equivalents at the beginning of the period</t>
  </si>
  <si>
    <t>Cash and cash equivalents at the end of the period</t>
  </si>
  <si>
    <t>Retained Earnings</t>
  </si>
  <si>
    <t xml:space="preserve">   - Losses on remeasurements of defined
       benefit plans</t>
  </si>
  <si>
    <t xml:space="preserve">    -Losses on cash flow hedges</t>
  </si>
  <si>
    <t>Derivative financial assets</t>
  </si>
  <si>
    <t>Derivative financial liabilities</t>
  </si>
  <si>
    <t xml:space="preserve">   -Gains from financial assets measured at
      fair value through other comprehensive income</t>
  </si>
  <si>
    <t>Taxes relating to gains / (losses) from financial assets measured
   at fair value through other comprehensive income</t>
  </si>
  <si>
    <t>Other comprehensive (loss) / income</t>
  </si>
  <si>
    <t>Cash flows (used in) / generated from financing activities</t>
  </si>
  <si>
    <t>Cash outflows from acquisition or share</t>
  </si>
  <si>
    <t xml:space="preserve">   or debt instruments of other enitities</t>
  </si>
  <si>
    <t xml:space="preserve"> Other 
 comprehensive income
 not to be 
 reclassified in
 profit or loss</t>
  </si>
  <si>
    <t>Other comprehensive income / (expense)</t>
  </si>
  <si>
    <t>(Losses) / gains on remeasurements of defined benefit plans</t>
  </si>
  <si>
    <t>Gains/(losses) from financial assets measured at
   fair value through other comprehensive income</t>
  </si>
  <si>
    <t>Taxes relating to remeasurements of defined benefit plans</t>
  </si>
  <si>
    <t>Other comprehensive income relating to cash flow hedges</t>
  </si>
  <si>
    <t xml:space="preserve"> Gain / (losses) from
 financial assets
 measured at fair
value through other
 comprehensive
 income</t>
  </si>
  <si>
    <t>Accumulated profit</t>
  </si>
  <si>
    <t>Adjustments to reconcile profit or loss</t>
  </si>
  <si>
    <t>Cash flows generated from operations</t>
  </si>
  <si>
    <t>Other comprehensive income / (loss)
to be reclassified in profit or loss</t>
  </si>
  <si>
    <t>Other
comprehensive income
to be
reclassfied in
profit or loss</t>
  </si>
  <si>
    <t>Cash flow
hedge
reserve</t>
  </si>
  <si>
    <t>The right-of- use assets</t>
  </si>
  <si>
    <t>Cash outflows related to borrowings</t>
  </si>
  <si>
    <t xml:space="preserve">Cash outflows on debt payments from leasing agreements </t>
  </si>
  <si>
    <t xml:space="preserve">   - Lease liabilities</t>
  </si>
  <si>
    <t>Increase/ (decrease) in other liabilities</t>
  </si>
  <si>
    <t>Continued operations</t>
  </si>
  <si>
    <t>Operating profit before financial income/ (expense)</t>
  </si>
  <si>
    <t>Profit before tax from continued operations</t>
  </si>
  <si>
    <t>Tax income/ (expense) from continued operations</t>
  </si>
  <si>
    <t xml:space="preserve">  Current tax expenses</t>
  </si>
  <si>
    <t xml:space="preserve">  Deferred tax expenses</t>
  </si>
  <si>
    <t>Investments in associates and joint ventures</t>
  </si>
  <si>
    <t>Derivative financial instruments</t>
  </si>
  <si>
    <t>Other non-current assets</t>
  </si>
  <si>
    <t>Cash outflows used in obtaining control of subsidiaries or other businesses</t>
  </si>
  <si>
    <t xml:space="preserve">   - Other Intangible Assets</t>
  </si>
  <si>
    <t xml:space="preserve">   - Goodwill</t>
  </si>
  <si>
    <t xml:space="preserve">Exchange 
Differences 
on Translation
</t>
  </si>
  <si>
    <t>Net increase (decrease) in cash and cash equivalents
before effect of exchange rate changes</t>
  </si>
  <si>
    <t>Effect of exchange rate changes on cash and cash equivalents</t>
  </si>
  <si>
    <t xml:space="preserve">    -Exchange Differences on Translation</t>
  </si>
  <si>
    <t>Exchange Differences on Translation</t>
  </si>
  <si>
    <t>Deferred tax liabilities</t>
  </si>
  <si>
    <t>Balances at January 1, 2023</t>
  </si>
  <si>
    <t>Monetary gain / (loss) on cash and cash equivalents</t>
  </si>
  <si>
    <t>Net (decrease) / increase in cash and cash equivalents</t>
  </si>
  <si>
    <t>Contract assets from sale of goods and service contracts</t>
  </si>
  <si>
    <t>31 December 2023</t>
  </si>
  <si>
    <t>Prior period 
Audited</t>
  </si>
  <si>
    <t>Monetary (gain) / loss</t>
  </si>
  <si>
    <t>Adjustments for (gain) / loss on sales of property, plant and equipment</t>
  </si>
  <si>
    <t>Adjustments for unrealised foreign exchange losses/(gains)</t>
  </si>
  <si>
    <t>Balances at January 1, 2024</t>
  </si>
  <si>
    <t>Ford Otomotiv Sanayi A.Ş. Statement of financial position as of 30 June 2024 and 31 December 2023</t>
  </si>
  <si>
    <t>30 June 2024</t>
  </si>
  <si>
    <t>Turkish Lira (thousand TL) stated as according to the purchasing power of Turkish Lira on 30 June 2024</t>
  </si>
  <si>
    <t>Ford Otomotiv Sanayi A.Ş. Statement of profit or loss for the periods ended 30 June 2024 and 2023</t>
  </si>
  <si>
    <t>1 January - 
30 June 2024</t>
  </si>
  <si>
    <t>Current Period 
Limited Reviewed</t>
  </si>
  <si>
    <t>Not Reviewed</t>
  </si>
  <si>
    <t>Limited Reviewed</t>
  </si>
  <si>
    <t>1 April - 
30 June 2024</t>
  </si>
  <si>
    <t>1 January - 
30 June 2023</t>
  </si>
  <si>
    <t>1 April - 
30 June 2023</t>
  </si>
  <si>
    <t>Monetary gain / (loss)</t>
  </si>
  <si>
    <t>Ford Otomotiv Sanayi A.Ş. Statement of other comprehensive income for the periods ended 30 June 2024 and 2023</t>
  </si>
  <si>
    <t>Ford Otomotiv Sanayi A.Ş. Statement of changes in equity for the periods 30 June 2024 and 2023</t>
  </si>
  <si>
    <t>Balances at June 30, 2023</t>
  </si>
  <si>
    <t>Balances at June 30, 2024</t>
  </si>
  <si>
    <t>Ford Otomotiv Sanayi A.Ş. Statement of cash flows for the periods ended 30 June 2024 and 2023</t>
  </si>
  <si>
    <t>Current Period
Limited Reviewed
30 June 2024</t>
  </si>
  <si>
    <t>Prior Period
Limited Reviewed
30 June 2023</t>
  </si>
  <si>
    <t xml:space="preserve">   - Issued debt instruments</t>
  </si>
  <si>
    <t xml:space="preserve">   - Other short term borrowings</t>
  </si>
  <si>
    <t xml:space="preserve">   -Other long term borrowings</t>
  </si>
  <si>
    <t>Dividends paid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</si>
</sst>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164" formatCode="_-* #,##0.00\ _₺_-;\-* #,##0.00\ _₺_-;_-* &quot;-&quot;??\ _₺_-;_-@_-"/>
    <numFmt numFmtId="165" formatCode="_(&quot;$&quot;* #,##0_);_(&quot;$&quot;* \(#,##0\);_(&quot;$&quot;* &quot;-&quot;_);_(@_)"/>
    <numFmt numFmtId="166" formatCode="_(* #,##0_);_(* \(#,##0\);_(* &quot;-&quot;_);_(@_)"/>
    <numFmt numFmtId="167" formatCode="_(&quot;$&quot;* #,##0.00_);_(&quot;$&quot;* \(#,##0.00\);_(&quot;$&quot;* &quot;-&quot;??_);_(@_)"/>
    <numFmt numFmtId="168" formatCode="_(* #,##0.00_);_(* \(#,##0.00\);_(* &quot;-&quot;??_);_(@_)"/>
    <numFmt numFmtId="169" formatCode="_-* #,##0\ _T_L_-;\-* #,##0\ _T_L_-;_-* &quot;-&quot;\ _T_L_-;_-@_-"/>
    <numFmt numFmtId="170" formatCode="_-* #,##0.00\ _T_L_-;\-* #,##0.00\ _T_L_-;_-* &quot;-&quot;??\ _T_L_-;_-@_-"/>
    <numFmt numFmtId="171" formatCode="&quot;IR£&quot;#,##0.00;[Red]\-&quot;IR£&quot;#,##0.00"/>
    <numFmt numFmtId="172" formatCode="_-&quot;IR£&quot;* #,##0_-;\-&quot;IR£&quot;* #,##0_-;_-&quot;IR£&quot;* &quot;-&quot;_-;_-@_-"/>
    <numFmt numFmtId="173" formatCode="_-&quot;IR£&quot;* #,##0.00_-;\-&quot;IR£&quot;* #,##0.00_-;_-&quot;IR£&quot;* &quot;-&quot;??_-;_-@_-"/>
    <numFmt numFmtId="174" formatCode="&quot;$&quot;\ #,##0_);\(&quot;$&quot;\ #,##0\)"/>
    <numFmt numFmtId="175" formatCode="&quot;$&quot;\ #,##0_);[Red]\(&quot;$&quot;\ #,##0\)"/>
    <numFmt numFmtId="176" formatCode="&quot;$&quot;\ #,##0.00_);\(&quot;$&quot;\ #,##0.00\)"/>
    <numFmt numFmtId="177" formatCode="&quot;$&quot;\ #,##0.00_);[Red]\(&quot;$&quot;\ #,##0.00\)"/>
    <numFmt numFmtId="178" formatCode="_(&quot;$&quot;\ * #,##0_);_(&quot;$&quot;\ * \(#,##0\);_(&quot;$&quot;\ * &quot;-&quot;_);_(@_)"/>
    <numFmt numFmtId="179" formatCode="&quot;$&quot;#,##0.00;[Red]\-&quot;$&quot;#,##0.00"/>
    <numFmt numFmtId="180" formatCode="_-&quot;$&quot;* #,##0_-;\-&quot;$&quot;* #,##0_-;_-&quot;$&quot;* &quot;-&quot;_-;_-@_-"/>
    <numFmt numFmtId="181" formatCode="&quot;$&quot;#,##0.00;[Red]&quot;$&quot;#,##0.00"/>
    <numFmt numFmtId="182" formatCode="#,##0.0_);\(#,##0.0\)"/>
    <numFmt numFmtId="183" formatCode="_ * #,##0_)\ _T_L_ ;_ * \(#,##0\)\ _T_L_ ;_ * &quot;-&quot;_)\ _T_L_ ;_ @_ "/>
    <numFmt numFmtId="184" formatCode="########.00"/>
    <numFmt numFmtId="185" formatCode="#,##0\ &quot;F&quot;;[Red]\-#,##0\ &quot;F&quot;"/>
    <numFmt numFmtId="186" formatCode="#,##0.00\ &quot;F&quot;;[Red]\-#,##0.00\ &quot;F&quot;"/>
    <numFmt numFmtId="187" formatCode="[$-809]d\ mmmm\ yyyy;@"/>
    <numFmt numFmtId="188" formatCode="_-* #,##0\ _T_L_-;\-* #,##0\ _T_L_-;_-* &quot;-&quot;??\ _T_L_-;_-@_-"/>
    <numFmt numFmtId="189" formatCode="_-* #,##0\ _₺_-;\-* #,##0\ _₺_-;_-* &quot;-&quot;??\ _₺_-;_-@_-"/>
  </numFmts>
  <fonts count="54">
    <font>
      <sz val="10"/>
      <name val="Tahoma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sz val="10"/>
      <name val="Tahoma"/>
      <family val="2"/>
      <charset val="162"/>
    </font>
    <font>
      <sz val="9"/>
      <color rgb="FFFF0000"/>
      <name val="Arial"/>
      <family val="2"/>
      <charset val="162"/>
    </font>
    <font>
      <b/>
      <sz val="9"/>
      <color theme="0"/>
      <name val="Arial"/>
      <family val="2"/>
      <charset val="162"/>
    </font>
    <font>
      <sz val="9"/>
      <color theme="0"/>
      <name val="Arial"/>
      <family val="2"/>
      <charset val="162"/>
    </font>
    <font>
      <b/>
      <sz val="8"/>
      <color rgb="FF000000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b/>
      <sz val="9"/>
      <name val="Times New Roman"/>
      <family val="1"/>
      <charset val="162"/>
    </font>
    <font>
      <b/>
      <sz val="8"/>
      <name val="Times New Roman"/>
      <family val="1"/>
      <charset val="162"/>
    </font>
    <font>
      <sz val="8"/>
      <name val="Times New Roman"/>
      <family val="1"/>
      <charset val="162"/>
    </font>
    <font>
      <sz val="10"/>
      <name val="Tahoma"/>
      <family val="2"/>
      <charset val="162"/>
    </font>
    <font>
      <i/>
      <sz val="9"/>
      <name val="Arial"/>
      <family val="2"/>
      <charset val="162"/>
    </font>
    <font>
      <i/>
      <sz val="9"/>
      <color theme="1"/>
      <name val="Arial"/>
      <family val="2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34">
    <xf numFmtId="0" fontId="0" fillId="0" borderId="0">
      <alignment vertical="top"/>
    </xf>
    <xf numFmtId="9" fontId="5" fillId="2" borderId="0"/>
    <xf numFmtId="0" fontId="5" fillId="0" borderId="0"/>
    <xf numFmtId="180" fontId="5" fillId="0" borderId="0" applyFont="0" applyFill="0" applyBorder="0" applyAlignment="0" applyProtection="0"/>
    <xf numFmtId="179" fontId="6" fillId="0" borderId="0" applyFont="0" applyFill="0" applyBorder="0" applyAlignment="0" applyProtection="0"/>
    <xf numFmtId="0" fontId="7" fillId="0" borderId="0"/>
    <xf numFmtId="0" fontId="8" fillId="0" borderId="0" applyFont="0" applyBorder="0" applyAlignment="0">
      <alignment horizontal="centerContinuous"/>
    </xf>
    <xf numFmtId="0" fontId="9" fillId="1" borderId="0">
      <alignment horizontal="centerContinuous" vertical="center"/>
    </xf>
    <xf numFmtId="182" fontId="10" fillId="5" borderId="1">
      <alignment horizontal="left" vertical="center"/>
    </xf>
    <xf numFmtId="0" fontId="11" fillId="0" borderId="0"/>
    <xf numFmtId="171" fontId="4" fillId="0" borderId="0" applyFill="0" applyBorder="0" applyAlignment="0"/>
    <xf numFmtId="172" fontId="4" fillId="0" borderId="0" applyFill="0" applyBorder="0" applyAlignment="0"/>
    <xf numFmtId="173" fontId="4" fillId="0" borderId="0" applyFill="0" applyBorder="0" applyAlignment="0"/>
    <xf numFmtId="174" fontId="4" fillId="0" borderId="0" applyFill="0" applyBorder="0" applyAlignment="0"/>
    <xf numFmtId="175" fontId="4" fillId="0" borderId="0" applyFill="0" applyBorder="0" applyAlignment="0"/>
    <xf numFmtId="171" fontId="4" fillId="0" borderId="0" applyFill="0" applyBorder="0" applyAlignment="0"/>
    <xf numFmtId="176" fontId="4" fillId="0" borderId="0" applyFill="0" applyBorder="0" applyAlignment="0"/>
    <xf numFmtId="172" fontId="4" fillId="0" borderId="0" applyFill="0" applyBorder="0" applyAlignment="0"/>
    <xf numFmtId="0" fontId="13" fillId="0" borderId="2">
      <alignment horizontal="center"/>
    </xf>
    <xf numFmtId="183" fontId="14" fillId="0" borderId="0"/>
    <xf numFmtId="183" fontId="14" fillId="0" borderId="0"/>
    <xf numFmtId="183" fontId="14" fillId="0" borderId="0"/>
    <xf numFmtId="183" fontId="14" fillId="0" borderId="0"/>
    <xf numFmtId="183" fontId="14" fillId="0" borderId="0"/>
    <xf numFmtId="183" fontId="14" fillId="0" borderId="0"/>
    <xf numFmtId="183" fontId="14" fillId="0" borderId="0"/>
    <xf numFmtId="183" fontId="14" fillId="0" borderId="0"/>
    <xf numFmtId="171" fontId="4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6" fillId="0" borderId="0"/>
    <xf numFmtId="172" fontId="4" fillId="0" borderId="0" applyFont="0" applyFill="0" applyBorder="0" applyAlignment="0" applyProtection="0"/>
    <xf numFmtId="184" fontId="5" fillId="6" borderId="0" applyFont="0" applyBorder="0"/>
    <xf numFmtId="0" fontId="15" fillId="0" borderId="0" applyNumberFormat="0" applyFill="0" applyBorder="0" applyAlignment="0" applyProtection="0"/>
    <xf numFmtId="14" fontId="16" fillId="0" borderId="0" applyFill="0" applyBorder="0" applyAlignment="0"/>
    <xf numFmtId="15" fontId="17" fillId="0" borderId="0"/>
    <xf numFmtId="166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1" fontId="4" fillId="0" borderId="0" applyFill="0" applyBorder="0" applyAlignment="0"/>
    <xf numFmtId="172" fontId="4" fillId="0" borderId="0" applyFill="0" applyBorder="0" applyAlignment="0"/>
    <xf numFmtId="171" fontId="4" fillId="0" borderId="0" applyFill="0" applyBorder="0" applyAlignment="0"/>
    <xf numFmtId="176" fontId="4" fillId="0" borderId="0" applyFill="0" applyBorder="0" applyAlignment="0"/>
    <xf numFmtId="172" fontId="4" fillId="0" borderId="0" applyFill="0" applyBorder="0" applyAlignment="0"/>
    <xf numFmtId="0" fontId="18" fillId="0" borderId="3">
      <alignment horizontal="center"/>
    </xf>
    <xf numFmtId="3" fontId="19" fillId="0" borderId="0">
      <alignment horizontal="right"/>
    </xf>
    <xf numFmtId="2" fontId="15" fillId="0" borderId="0" applyFill="0" applyBorder="0" applyAlignment="0" applyProtection="0"/>
    <xf numFmtId="38" fontId="20" fillId="6" borderId="0" applyNumberFormat="0" applyBorder="0" applyAlignment="0" applyProtection="0"/>
    <xf numFmtId="0" fontId="21" fillId="0" borderId="4">
      <alignment vertical="center"/>
    </xf>
    <xf numFmtId="0" fontId="22" fillId="7" borderId="0">
      <alignment horizontal="center"/>
    </xf>
    <xf numFmtId="0" fontId="23" fillId="0" borderId="5" applyNumberFormat="0" applyAlignment="0" applyProtection="0">
      <alignment horizontal="left" vertical="center"/>
    </xf>
    <xf numFmtId="0" fontId="24" fillId="1" borderId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10" fontId="20" fillId="8" borderId="6" applyNumberFormat="0" applyBorder="0" applyAlignment="0" applyProtection="0"/>
    <xf numFmtId="0" fontId="6" fillId="0" borderId="0"/>
    <xf numFmtId="171" fontId="4" fillId="0" borderId="0" applyFill="0" applyBorder="0" applyAlignment="0"/>
    <xf numFmtId="172" fontId="4" fillId="0" borderId="0" applyFill="0" applyBorder="0" applyAlignment="0"/>
    <xf numFmtId="171" fontId="4" fillId="0" borderId="0" applyFill="0" applyBorder="0" applyAlignment="0"/>
    <xf numFmtId="176" fontId="4" fillId="0" borderId="0" applyFill="0" applyBorder="0" applyAlignment="0"/>
    <xf numFmtId="172" fontId="4" fillId="0" borderId="0" applyFill="0" applyBorder="0" applyAlignment="0"/>
    <xf numFmtId="0" fontId="27" fillId="0" borderId="0">
      <alignment horizontal="center"/>
    </xf>
    <xf numFmtId="0" fontId="28" fillId="0" borderId="7">
      <alignment horizontal="centerContinuous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29" fillId="0" borderId="0"/>
    <xf numFmtId="185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1" fontId="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7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4" fontId="6" fillId="0" borderId="0" applyFont="0" applyFill="0" applyBorder="0" applyAlignment="0" applyProtection="0"/>
    <xf numFmtId="40" fontId="30" fillId="10" borderId="0">
      <alignment horizontal="right"/>
    </xf>
    <xf numFmtId="0" fontId="31" fillId="10" borderId="0">
      <alignment horizontal="right"/>
    </xf>
    <xf numFmtId="0" fontId="32" fillId="10" borderId="3"/>
    <xf numFmtId="0" fontId="32" fillId="0" borderId="0" applyBorder="0">
      <alignment horizontal="centerContinuous"/>
    </xf>
    <xf numFmtId="0" fontId="33" fillId="0" borderId="0" applyBorder="0">
      <alignment horizontal="centerContinuous"/>
    </xf>
    <xf numFmtId="165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6" fillId="0" borderId="0"/>
    <xf numFmtId="175" fontId="4" fillId="0" borderId="0" applyFont="0" applyFill="0" applyBorder="0" applyAlignment="0" applyProtection="0"/>
    <xf numFmtId="173" fontId="14" fillId="0" borderId="0" applyFont="0" applyFill="0" applyBorder="0" applyAlignment="0" applyProtection="0"/>
    <xf numFmtId="10" fontId="5" fillId="0" borderId="0" applyFont="0" applyFill="0" applyBorder="0" applyAlignment="0" applyProtection="0"/>
    <xf numFmtId="171" fontId="4" fillId="0" borderId="0" applyFill="0" applyBorder="0" applyAlignment="0"/>
    <xf numFmtId="172" fontId="4" fillId="0" borderId="0" applyFill="0" applyBorder="0" applyAlignment="0"/>
    <xf numFmtId="171" fontId="4" fillId="0" borderId="0" applyFill="0" applyBorder="0" applyAlignment="0"/>
    <xf numFmtId="176" fontId="4" fillId="0" borderId="0" applyFill="0" applyBorder="0" applyAlignment="0"/>
    <xf numFmtId="172" fontId="4" fillId="0" borderId="0" applyFill="0" applyBorder="0" applyAlignment="0"/>
    <xf numFmtId="0" fontId="17" fillId="0" borderId="0" applyNumberFormat="0" applyFont="0" applyFill="0" applyBorder="0" applyAlignment="0" applyProtection="0">
      <alignment horizontal="left"/>
    </xf>
    <xf numFmtId="15" fontId="17" fillId="0" borderId="0" applyFont="0" applyFill="0" applyBorder="0" applyAlignment="0" applyProtection="0"/>
    <xf numFmtId="4" fontId="17" fillId="0" borderId="0" applyFont="0" applyFill="0" applyBorder="0" applyAlignment="0" applyProtection="0"/>
    <xf numFmtId="0" fontId="12" fillId="0" borderId="8">
      <alignment horizontal="center"/>
    </xf>
    <xf numFmtId="3" fontId="17" fillId="0" borderId="0" applyFont="0" applyFill="0" applyBorder="0" applyAlignment="0" applyProtection="0"/>
    <xf numFmtId="0" fontId="17" fillId="11" borderId="0" applyNumberFormat="0" applyFont="0" applyBorder="0" applyAlignment="0" applyProtection="0"/>
    <xf numFmtId="0" fontId="5" fillId="9" borderId="0" applyNumberFormat="0" applyFont="0" applyBorder="0" applyAlignment="0" applyProtection="0"/>
    <xf numFmtId="0" fontId="5" fillId="3" borderId="0" applyNumberFormat="0" applyFont="0" applyBorder="0" applyAlignment="0" applyProtection="0"/>
    <xf numFmtId="0" fontId="5" fillId="4" borderId="0" applyNumberFormat="0" applyFont="0" applyBorder="0" applyAlignment="0" applyProtection="0"/>
    <xf numFmtId="0" fontId="5" fillId="0" borderId="0" applyNumberFormat="0" applyFont="0" applyFill="0" applyBorder="0" applyAlignment="0" applyProtection="0"/>
    <xf numFmtId="0" fontId="5" fillId="4" borderId="0" applyNumberFormat="0" applyFont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1" fontId="34" fillId="0" borderId="0" applyBorder="0">
      <alignment horizontal="left" vertical="top" wrapText="1"/>
    </xf>
    <xf numFmtId="186" fontId="17" fillId="0" borderId="0">
      <alignment horizontal="center"/>
    </xf>
    <xf numFmtId="49" fontId="16" fillId="0" borderId="0" applyFill="0" applyBorder="0" applyAlignment="0"/>
    <xf numFmtId="177" fontId="4" fillId="0" borderId="0" applyFill="0" applyBorder="0" applyAlignment="0"/>
    <xf numFmtId="178" fontId="4" fillId="0" borderId="0" applyFill="0" applyBorder="0" applyAlignment="0"/>
    <xf numFmtId="0" fontId="15" fillId="0" borderId="9" applyNumberFormat="0" applyFill="0" applyAlignment="0" applyProtection="0"/>
    <xf numFmtId="0" fontId="5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65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35" fillId="0" borderId="0"/>
    <xf numFmtId="170" fontId="35" fillId="0" borderId="0" applyFont="0" applyFill="0" applyBorder="0" applyAlignment="0" applyProtection="0"/>
    <xf numFmtId="0" fontId="36" fillId="0" borderId="0"/>
    <xf numFmtId="0" fontId="35" fillId="0" borderId="0"/>
    <xf numFmtId="170" fontId="35" fillId="0" borderId="0" applyFont="0" applyFill="0" applyBorder="0" applyAlignment="0" applyProtection="0"/>
    <xf numFmtId="170" fontId="42" fillId="0" borderId="0" applyFont="0" applyFill="0" applyBorder="0" applyAlignment="0" applyProtection="0"/>
    <xf numFmtId="0" fontId="4" fillId="0" borderId="0">
      <alignment vertical="top"/>
    </xf>
    <xf numFmtId="0" fontId="2" fillId="0" borderId="0"/>
    <xf numFmtId="9" fontId="4" fillId="0" borderId="0" applyFont="0" applyFill="0" applyBorder="0" applyAlignment="0" applyProtection="0"/>
    <xf numFmtId="0" fontId="1" fillId="0" borderId="0"/>
    <xf numFmtId="170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" fillId="0" borderId="0"/>
    <xf numFmtId="0" fontId="1" fillId="0" borderId="0"/>
    <xf numFmtId="9" fontId="51" fillId="0" borderId="0" applyFont="0" applyFill="0" applyBorder="0" applyAlignment="0" applyProtection="0"/>
  </cellStyleXfs>
  <cellXfs count="230">
    <xf numFmtId="0" fontId="0" fillId="0" borderId="0" xfId="0" applyAlignment="1"/>
    <xf numFmtId="188" fontId="44" fillId="0" borderId="0" xfId="124" applyNumberFormat="1" applyFont="1" applyFill="1" applyAlignment="1">
      <alignment horizontal="center"/>
    </xf>
    <xf numFmtId="188" fontId="45" fillId="0" borderId="0" xfId="124" applyNumberFormat="1" applyFont="1" applyFill="1"/>
    <xf numFmtId="188" fontId="45" fillId="0" borderId="0" xfId="124" applyNumberFormat="1" applyFont="1" applyFill="1" applyBorder="1"/>
    <xf numFmtId="189" fontId="45" fillId="0" borderId="0" xfId="130" applyNumberFormat="1" applyFont="1" applyFill="1" applyAlignment="1">
      <alignment horizontal="center" vertical="center"/>
    </xf>
    <xf numFmtId="189" fontId="44" fillId="0" borderId="0" xfId="130" applyNumberFormat="1" applyFont="1" applyFill="1" applyAlignment="1">
      <alignment horizontal="center" vertical="center"/>
    </xf>
    <xf numFmtId="9" fontId="19" fillId="0" borderId="0" xfId="133" applyFont="1" applyFill="1"/>
    <xf numFmtId="189" fontId="44" fillId="0" borderId="0" xfId="130" applyNumberFormat="1" applyFont="1" applyFill="1" applyAlignment="1">
      <alignment vertical="center"/>
    </xf>
    <xf numFmtId="0" fontId="29" fillId="0" borderId="11" xfId="0" applyFont="1" applyBorder="1" applyAlignment="1"/>
    <xf numFmtId="0" fontId="19" fillId="0" borderId="11" xfId="0" applyFont="1" applyBorder="1" applyAlignment="1"/>
    <xf numFmtId="0" fontId="19" fillId="0" borderId="0" xfId="0" applyFont="1" applyAlignment="1"/>
    <xf numFmtId="0" fontId="39" fillId="0" borderId="0" xfId="122" applyFont="1" applyAlignment="1">
      <alignment horizontal="right" wrapText="1"/>
    </xf>
    <xf numFmtId="0" fontId="29" fillId="0" borderId="0" xfId="0" applyFont="1" applyAlignment="1">
      <alignment horizontal="right" wrapText="1"/>
    </xf>
    <xf numFmtId="0" fontId="38" fillId="0" borderId="11" xfId="122" applyFont="1" applyBorder="1" applyAlignment="1">
      <alignment horizontal="right" vertical="center" wrapText="1"/>
    </xf>
    <xf numFmtId="187" fontId="29" fillId="0" borderId="11" xfId="0" applyNumberFormat="1" applyFont="1" applyBorder="1" applyAlignment="1">
      <alignment horizontal="right" vertical="center"/>
    </xf>
    <xf numFmtId="0" fontId="19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37" fillId="0" borderId="10" xfId="122" applyFont="1" applyBorder="1" applyAlignment="1">
      <alignment horizontal="center" vertical="center" wrapText="1"/>
    </xf>
    <xf numFmtId="0" fontId="38" fillId="0" borderId="10" xfId="122" applyFont="1" applyBorder="1" applyAlignment="1">
      <alignment horizontal="right" vertical="center" wrapText="1"/>
    </xf>
    <xf numFmtId="0" fontId="37" fillId="0" borderId="10" xfId="122" applyFont="1" applyBorder="1" applyAlignment="1">
      <alignment horizontal="right" vertical="center" wrapText="1"/>
    </xf>
    <xf numFmtId="0" fontId="29" fillId="0" borderId="12" xfId="0" applyFont="1" applyBorder="1" applyAlignment="1">
      <alignment vertical="center" wrapText="1"/>
    </xf>
    <xf numFmtId="3" fontId="29" fillId="0" borderId="12" xfId="0" applyNumberFormat="1" applyFont="1" applyBorder="1" applyAlignment="1">
      <alignment horizontal="right" vertical="center"/>
    </xf>
    <xf numFmtId="3" fontId="19" fillId="0" borderId="0" xfId="0" applyNumberFormat="1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right" vertical="center"/>
    </xf>
    <xf numFmtId="0" fontId="29" fillId="0" borderId="0" xfId="0" applyFont="1" applyAlignment="1">
      <alignment horizontal="right" vertical="center"/>
    </xf>
    <xf numFmtId="3" fontId="19" fillId="0" borderId="0" xfId="0" applyNumberFormat="1" applyFont="1" applyAlignment="1">
      <alignment horizontal="right" vertical="center"/>
    </xf>
    <xf numFmtId="0" fontId="29" fillId="0" borderId="11" xfId="0" applyFont="1" applyBorder="1" applyAlignment="1">
      <alignment vertical="center" wrapText="1"/>
    </xf>
    <xf numFmtId="0" fontId="29" fillId="0" borderId="0" xfId="0" applyFont="1" applyAlignment="1">
      <alignment horizontal="right" vertical="center" wrapText="1"/>
    </xf>
    <xf numFmtId="0" fontId="19" fillId="0" borderId="0" xfId="0" applyFont="1" applyAlignment="1">
      <alignment horizontal="right" vertical="center" wrapText="1"/>
    </xf>
    <xf numFmtId="0" fontId="29" fillId="0" borderId="13" xfId="0" applyFont="1" applyBorder="1" applyAlignment="1">
      <alignment vertical="center" wrapText="1"/>
    </xf>
    <xf numFmtId="0" fontId="37" fillId="0" borderId="0" xfId="70" applyFont="1"/>
    <xf numFmtId="0" fontId="29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19" fillId="0" borderId="0" xfId="0" quotePrefix="1" applyFont="1" applyAlignment="1">
      <alignment horizontal="left" vertical="center" wrapText="1"/>
    </xf>
    <xf numFmtId="0" fontId="19" fillId="0" borderId="0" xfId="0" applyFont="1" applyAlignment="1">
      <alignment horizontal="left" wrapText="1"/>
    </xf>
    <xf numFmtId="49" fontId="19" fillId="0" borderId="0" xfId="0" applyNumberFormat="1" applyFont="1" applyAlignment="1">
      <alignment horizontal="left" vertical="center" wrapText="1"/>
    </xf>
    <xf numFmtId="0" fontId="19" fillId="0" borderId="0" xfId="0" applyFont="1" applyAlignment="1">
      <alignment horizontal="left" vertical="center" wrapText="1" indent="1"/>
    </xf>
    <xf numFmtId="0" fontId="29" fillId="0" borderId="0" xfId="0" applyFont="1" applyAlignment="1">
      <alignment horizontal="left" vertical="center" wrapText="1" indent="1"/>
    </xf>
    <xf numFmtId="0" fontId="19" fillId="0" borderId="0" xfId="0" quotePrefix="1" applyFont="1" applyAlignment="1">
      <alignment horizontal="left" wrapText="1"/>
    </xf>
    <xf numFmtId="0" fontId="29" fillId="0" borderId="9" xfId="0" applyFont="1" applyBorder="1" applyAlignment="1">
      <alignment horizontal="left" vertical="center" wrapText="1"/>
    </xf>
    <xf numFmtId="0" fontId="19" fillId="0" borderId="9" xfId="0" applyFont="1" applyBorder="1" applyAlignment="1">
      <alignment horizontal="right" vertical="center"/>
    </xf>
    <xf numFmtId="0" fontId="37" fillId="0" borderId="0" xfId="70" applyFont="1" applyAlignment="1">
      <alignment horizontal="center"/>
    </xf>
    <xf numFmtId="0" fontId="40" fillId="0" borderId="0" xfId="125" applyFont="1" applyAlignment="1"/>
    <xf numFmtId="0" fontId="38" fillId="0" borderId="11" xfId="128" applyFont="1" applyBorder="1" applyAlignment="1">
      <alignment wrapText="1"/>
    </xf>
    <xf numFmtId="0" fontId="38" fillId="0" borderId="11" xfId="128" applyFont="1" applyBorder="1" applyAlignment="1">
      <alignment horizontal="center" wrapText="1"/>
    </xf>
    <xf numFmtId="0" fontId="37" fillId="0" borderId="0" xfId="128" applyFont="1"/>
    <xf numFmtId="0" fontId="38" fillId="0" borderId="10" xfId="128" applyFont="1" applyBorder="1" applyAlignment="1">
      <alignment horizontal="right" wrapText="1"/>
    </xf>
    <xf numFmtId="0" fontId="38" fillId="0" borderId="0" xfId="128" applyFont="1" applyAlignment="1">
      <alignment horizontal="right" wrapText="1"/>
    </xf>
    <xf numFmtId="0" fontId="38" fillId="0" borderId="10" xfId="132" applyFont="1" applyBorder="1" applyAlignment="1">
      <alignment horizontal="right" wrapText="1"/>
    </xf>
    <xf numFmtId="0" fontId="38" fillId="0" borderId="11" xfId="128" applyFont="1" applyBorder="1" applyAlignment="1">
      <alignment horizontal="right" wrapText="1"/>
    </xf>
    <xf numFmtId="187" fontId="29" fillId="0" borderId="11" xfId="125" applyNumberFormat="1" applyFont="1" applyBorder="1" applyAlignment="1">
      <alignment horizontal="right" vertical="center" wrapText="1"/>
    </xf>
    <xf numFmtId="0" fontId="48" fillId="0" borderId="0" xfId="125" applyFont="1" applyAlignment="1">
      <alignment horizontal="center" vertical="center"/>
    </xf>
    <xf numFmtId="0" fontId="4" fillId="0" borderId="0" xfId="125" applyAlignment="1">
      <alignment horizontal="center" vertical="center" wrapText="1"/>
    </xf>
    <xf numFmtId="0" fontId="37" fillId="0" borderId="0" xfId="128" applyFont="1" applyAlignment="1">
      <alignment horizontal="center" vertical="center" wrapText="1"/>
    </xf>
    <xf numFmtId="0" fontId="38" fillId="0" borderId="0" xfId="128" applyFont="1" applyAlignment="1">
      <alignment vertical="center" wrapText="1"/>
    </xf>
    <xf numFmtId="15" fontId="40" fillId="0" borderId="0" xfId="125" applyNumberFormat="1" applyFont="1" applyAlignment="1">
      <alignment horizontal="right" vertical="center" wrapText="1"/>
    </xf>
    <xf numFmtId="0" fontId="29" fillId="0" borderId="0" xfId="125" applyFont="1" applyAlignment="1">
      <alignment vertical="center" wrapText="1"/>
    </xf>
    <xf numFmtId="0" fontId="29" fillId="0" borderId="0" xfId="125" applyFont="1" applyAlignment="1">
      <alignment horizontal="right" vertical="center" wrapText="1"/>
    </xf>
    <xf numFmtId="0" fontId="19" fillId="0" borderId="0" xfId="125" applyFont="1" applyAlignment="1">
      <alignment horizontal="right" vertical="center" wrapText="1"/>
    </xf>
    <xf numFmtId="0" fontId="19" fillId="0" borderId="0" xfId="125" applyFont="1" applyAlignment="1">
      <alignment vertical="center" wrapText="1"/>
    </xf>
    <xf numFmtId="15" fontId="4" fillId="0" borderId="0" xfId="125" applyNumberFormat="1" applyAlignment="1">
      <alignment horizontal="center"/>
    </xf>
    <xf numFmtId="15" fontId="37" fillId="0" borderId="0" xfId="128" applyNumberFormat="1" applyFont="1" applyAlignment="1">
      <alignment horizontal="center"/>
    </xf>
    <xf numFmtId="0" fontId="4" fillId="0" borderId="0" xfId="125" applyAlignment="1">
      <alignment horizontal="center"/>
    </xf>
    <xf numFmtId="0" fontId="37" fillId="0" borderId="0" xfId="128" applyFont="1" applyAlignment="1">
      <alignment horizontal="center"/>
    </xf>
    <xf numFmtId="0" fontId="29" fillId="0" borderId="11" xfId="125" applyFont="1" applyBorder="1" applyAlignment="1">
      <alignment vertical="center" wrapText="1"/>
    </xf>
    <xf numFmtId="0" fontId="29" fillId="0" borderId="11" xfId="125" applyFont="1" applyBorder="1" applyAlignment="1">
      <alignment horizontal="right" vertical="center" wrapText="1"/>
    </xf>
    <xf numFmtId="0" fontId="19" fillId="0" borderId="11" xfId="125" applyFont="1" applyBorder="1" applyAlignment="1">
      <alignment horizontal="right" vertical="center" wrapText="1"/>
    </xf>
    <xf numFmtId="0" fontId="29" fillId="0" borderId="12" xfId="125" applyFont="1" applyBorder="1" applyAlignment="1">
      <alignment vertical="center" wrapText="1"/>
    </xf>
    <xf numFmtId="3" fontId="4" fillId="0" borderId="0" xfId="125" applyNumberFormat="1" applyAlignment="1">
      <alignment horizontal="center"/>
    </xf>
    <xf numFmtId="3" fontId="37" fillId="0" borderId="0" xfId="128" applyNumberFormat="1" applyFont="1" applyAlignment="1">
      <alignment horizontal="center"/>
    </xf>
    <xf numFmtId="0" fontId="19" fillId="0" borderId="0" xfId="125" applyFont="1" applyAlignment="1"/>
    <xf numFmtId="3" fontId="19" fillId="0" borderId="0" xfId="125" applyNumberFormat="1" applyFont="1" applyAlignment="1">
      <alignment horizontal="right" vertical="center" wrapText="1"/>
    </xf>
    <xf numFmtId="0" fontId="29" fillId="0" borderId="12" xfId="125" applyFont="1" applyBorder="1" applyAlignment="1">
      <alignment horizontal="right" vertical="center" wrapText="1"/>
    </xf>
    <xf numFmtId="0" fontId="39" fillId="0" borderId="0" xfId="125" applyFont="1" applyAlignment="1">
      <alignment vertical="center" wrapText="1"/>
    </xf>
    <xf numFmtId="3" fontId="29" fillId="0" borderId="0" xfId="125" applyNumberFormat="1" applyFont="1" applyAlignment="1">
      <alignment horizontal="right" vertical="center" wrapText="1"/>
    </xf>
    <xf numFmtId="166" fontId="37" fillId="0" borderId="0" xfId="128" applyNumberFormat="1" applyFont="1"/>
    <xf numFmtId="0" fontId="19" fillId="0" borderId="0" xfId="125" quotePrefix="1" applyFont="1" applyAlignment="1">
      <alignment vertical="center" wrapText="1"/>
    </xf>
    <xf numFmtId="0" fontId="19" fillId="0" borderId="11" xfId="125" applyFont="1" applyBorder="1" applyAlignment="1">
      <alignment vertical="center" wrapText="1"/>
    </xf>
    <xf numFmtId="0" fontId="29" fillId="0" borderId="13" xfId="125" applyFont="1" applyBorder="1" applyAlignment="1">
      <alignment vertical="center" wrapText="1"/>
    </xf>
    <xf numFmtId="0" fontId="37" fillId="0" borderId="0" xfId="128" applyFont="1" applyAlignment="1">
      <alignment vertical="center"/>
    </xf>
    <xf numFmtId="0" fontId="37" fillId="0" borderId="0" xfId="131" applyFont="1"/>
    <xf numFmtId="0" fontId="29" fillId="0" borderId="10" xfId="0" applyFont="1" applyBorder="1" applyAlignment="1">
      <alignment horizontal="left" wrapText="1"/>
    </xf>
    <xf numFmtId="0" fontId="29" fillId="0" borderId="10" xfId="0" applyFont="1" applyBorder="1" applyAlignment="1">
      <alignment horizontal="center" wrapText="1"/>
    </xf>
    <xf numFmtId="0" fontId="4" fillId="0" borderId="0" xfId="125" applyAlignment="1"/>
    <xf numFmtId="0" fontId="49" fillId="0" borderId="0" xfId="125" applyFont="1" applyAlignment="1">
      <alignment horizontal="left" vertical="center"/>
    </xf>
    <xf numFmtId="0" fontId="29" fillId="0" borderId="11" xfId="0" applyFont="1" applyBorder="1" applyAlignment="1">
      <alignment horizontal="center" wrapText="1"/>
    </xf>
    <xf numFmtId="0" fontId="38" fillId="0" borderId="11" xfId="132" applyFont="1" applyBorder="1" applyAlignment="1">
      <alignment horizontal="right" wrapText="1"/>
    </xf>
    <xf numFmtId="0" fontId="29" fillId="0" borderId="0" xfId="0" applyFont="1" applyAlignment="1">
      <alignment horizontal="justify" vertical="center" wrapText="1"/>
    </xf>
    <xf numFmtId="0" fontId="19" fillId="0" borderId="0" xfId="0" applyFont="1" applyAlignment="1">
      <alignment horizontal="right" wrapText="1"/>
    </xf>
    <xf numFmtId="0" fontId="49" fillId="0" borderId="0" xfId="125" applyFont="1" applyAlignment="1">
      <alignment vertical="center"/>
    </xf>
    <xf numFmtId="0" fontId="29" fillId="0" borderId="11" xfId="0" applyFont="1" applyBorder="1" applyAlignment="1">
      <alignment horizontal="right" vertical="center" wrapText="1"/>
    </xf>
    <xf numFmtId="15" fontId="49" fillId="0" borderId="0" xfId="125" applyNumberFormat="1" applyFont="1" applyAlignment="1">
      <alignment vertical="center"/>
    </xf>
    <xf numFmtId="0" fontId="29" fillId="0" borderId="0" xfId="0" applyFont="1" applyAlignment="1">
      <alignment vertical="center" wrapText="1"/>
    </xf>
    <xf numFmtId="0" fontId="47" fillId="0" borderId="0" xfId="125" applyFont="1" applyAlignment="1">
      <alignment vertical="center"/>
    </xf>
    <xf numFmtId="3" fontId="19" fillId="0" borderId="0" xfId="0" applyNumberFormat="1" applyFont="1" applyAlignment="1">
      <alignment horizontal="right" vertical="center" wrapText="1"/>
    </xf>
    <xf numFmtId="0" fontId="46" fillId="0" borderId="0" xfId="125" applyFont="1" applyAlignment="1">
      <alignment vertical="center"/>
    </xf>
    <xf numFmtId="3" fontId="47" fillId="0" borderId="0" xfId="125" applyNumberFormat="1" applyFont="1" applyAlignment="1">
      <alignment vertical="center"/>
    </xf>
    <xf numFmtId="3" fontId="50" fillId="0" borderId="0" xfId="125" applyNumberFormat="1" applyFont="1" applyAlignment="1">
      <alignment vertical="center"/>
    </xf>
    <xf numFmtId="0" fontId="19" fillId="0" borderId="11" xfId="0" applyFont="1" applyBorder="1" applyAlignment="1">
      <alignment vertical="center" wrapText="1"/>
    </xf>
    <xf numFmtId="0" fontId="19" fillId="0" borderId="11" xfId="0" applyFont="1" applyBorder="1" applyAlignment="1">
      <alignment horizontal="center" vertical="center" wrapText="1"/>
    </xf>
    <xf numFmtId="166" fontId="19" fillId="0" borderId="11" xfId="0" applyNumberFormat="1" applyFont="1" applyBorder="1" applyAlignment="1">
      <alignment horizontal="center" vertical="center"/>
    </xf>
    <xf numFmtId="0" fontId="37" fillId="0" borderId="0" xfId="126" applyFont="1"/>
    <xf numFmtId="0" fontId="38" fillId="0" borderId="0" xfId="126" applyFont="1" applyAlignment="1">
      <alignment horizontal="center"/>
    </xf>
    <xf numFmtId="0" fontId="50" fillId="0" borderId="0" xfId="125" applyFont="1" applyAlignment="1">
      <alignment vertical="center"/>
    </xf>
    <xf numFmtId="0" fontId="19" fillId="0" borderId="0" xfId="0" applyFont="1" applyAlignment="1">
      <alignment horizontal="center" vertical="center" wrapText="1"/>
    </xf>
    <xf numFmtId="3" fontId="19" fillId="0" borderId="0" xfId="0" applyNumberFormat="1" applyFont="1" applyAlignment="1">
      <alignment vertical="center"/>
    </xf>
    <xf numFmtId="166" fontId="19" fillId="0" borderId="0" xfId="0" applyNumberFormat="1" applyFont="1" applyAlignment="1">
      <alignment horizontal="center" vertical="center"/>
    </xf>
    <xf numFmtId="0" fontId="19" fillId="0" borderId="0" xfId="0" applyFont="1" applyAlignment="1">
      <alignment wrapText="1"/>
    </xf>
    <xf numFmtId="0" fontId="19" fillId="0" borderId="0" xfId="0" applyFont="1" applyAlignment="1">
      <alignment vertical="top" wrapText="1"/>
    </xf>
    <xf numFmtId="0" fontId="19" fillId="0" borderId="0" xfId="131" applyFont="1"/>
    <xf numFmtId="0" fontId="29" fillId="0" borderId="0" xfId="0" applyFont="1" applyAlignment="1">
      <alignment wrapText="1"/>
    </xf>
    <xf numFmtId="0" fontId="19" fillId="0" borderId="11" xfId="0" applyFont="1" applyBorder="1" applyAlignment="1">
      <alignment vertical="top" wrapText="1"/>
    </xf>
    <xf numFmtId="0" fontId="19" fillId="0" borderId="0" xfId="126" applyFont="1"/>
    <xf numFmtId="166" fontId="29" fillId="0" borderId="11" xfId="0" applyNumberFormat="1" applyFont="1" applyBorder="1" applyAlignment="1">
      <alignment horizontal="center" vertical="center"/>
    </xf>
    <xf numFmtId="3" fontId="46" fillId="0" borderId="0" xfId="125" applyNumberFormat="1" applyFont="1" applyAlignment="1">
      <alignment vertical="center"/>
    </xf>
    <xf numFmtId="3" fontId="49" fillId="0" borderId="0" xfId="125" applyNumberFormat="1" applyFont="1" applyAlignment="1">
      <alignment vertical="center"/>
    </xf>
    <xf numFmtId="0" fontId="29" fillId="0" borderId="8" xfId="0" applyFont="1" applyBorder="1" applyAlignment="1">
      <alignment vertical="center" wrapText="1"/>
    </xf>
    <xf numFmtId="166" fontId="29" fillId="0" borderId="8" xfId="0" applyNumberFormat="1" applyFont="1" applyBorder="1" applyAlignment="1">
      <alignment vertical="center"/>
    </xf>
    <xf numFmtId="0" fontId="40" fillId="0" borderId="0" xfId="131" applyFont="1" applyAlignment="1">
      <alignment horizontal="left" vertical="center" wrapText="1"/>
    </xf>
    <xf numFmtId="0" fontId="41" fillId="0" borderId="0" xfId="131" applyFont="1" applyAlignment="1">
      <alignment horizontal="right" vertical="center" wrapText="1"/>
    </xf>
    <xf numFmtId="0" fontId="40" fillId="0" borderId="0" xfId="131" applyFont="1" applyAlignment="1">
      <alignment horizontal="left" vertical="top" wrapText="1" indent="1"/>
    </xf>
    <xf numFmtId="0" fontId="41" fillId="0" borderId="0" xfId="131" applyFont="1" applyAlignment="1">
      <alignment horizontal="center" wrapText="1"/>
    </xf>
    <xf numFmtId="0" fontId="46" fillId="0" borderId="0" xfId="125" applyFont="1" applyAlignment="1"/>
    <xf numFmtId="3" fontId="46" fillId="0" borderId="0" xfId="125" applyNumberFormat="1" applyFont="1" applyAlignment="1"/>
    <xf numFmtId="3" fontId="49" fillId="0" borderId="0" xfId="125" applyNumberFormat="1" applyFont="1" applyAlignment="1"/>
    <xf numFmtId="0" fontId="37" fillId="0" borderId="0" xfId="131" applyFont="1" applyAlignment="1">
      <alignment horizontal="center"/>
    </xf>
    <xf numFmtId="0" fontId="40" fillId="0" borderId="11" xfId="0" applyFont="1" applyBorder="1" applyAlignment="1"/>
    <xf numFmtId="0" fontId="37" fillId="0" borderId="11" xfId="70" applyFont="1" applyBorder="1"/>
    <xf numFmtId="0" fontId="37" fillId="0" borderId="11" xfId="70" applyFont="1" applyBorder="1" applyAlignment="1">
      <alignment horizontal="right"/>
    </xf>
    <xf numFmtId="0" fontId="38" fillId="0" borderId="12" xfId="70" applyFont="1" applyBorder="1" applyAlignment="1">
      <alignment wrapText="1"/>
    </xf>
    <xf numFmtId="0" fontId="38" fillId="0" borderId="0" xfId="70" applyFont="1" applyAlignment="1">
      <alignment wrapText="1"/>
    </xf>
    <xf numFmtId="0" fontId="37" fillId="0" borderId="0" xfId="70" applyFont="1" applyAlignment="1">
      <alignment wrapText="1"/>
    </xf>
    <xf numFmtId="0" fontId="37" fillId="0" borderId="0" xfId="70" applyFont="1" applyAlignment="1">
      <alignment horizontal="right"/>
    </xf>
    <xf numFmtId="0" fontId="38" fillId="0" borderId="11" xfId="70" applyFont="1" applyBorder="1" applyAlignment="1">
      <alignment horizontal="right" wrapText="1"/>
    </xf>
    <xf numFmtId="0" fontId="29" fillId="0" borderId="11" xfId="70" applyFont="1" applyBorder="1" applyAlignment="1">
      <alignment horizontal="right" wrapText="1"/>
    </xf>
    <xf numFmtId="0" fontId="38" fillId="0" borderId="0" xfId="70" applyFont="1"/>
    <xf numFmtId="0" fontId="29" fillId="0" borderId="11" xfId="0" applyFont="1" applyBorder="1" applyAlignment="1">
      <alignment wrapText="1"/>
    </xf>
    <xf numFmtId="166" fontId="29" fillId="0" borderId="11" xfId="0" applyNumberFormat="1" applyFont="1" applyBorder="1" applyAlignment="1">
      <alignment horizontal="right" wrapText="1"/>
    </xf>
    <xf numFmtId="0" fontId="43" fillId="0" borderId="0" xfId="0" applyFont="1" applyAlignment="1">
      <alignment vertical="center" wrapText="1"/>
    </xf>
    <xf numFmtId="3" fontId="29" fillId="0" borderId="0" xfId="0" applyNumberFormat="1" applyFont="1" applyAlignment="1">
      <alignment horizontal="right" vertical="center" wrapText="1"/>
    </xf>
    <xf numFmtId="166" fontId="19" fillId="0" borderId="0" xfId="0" applyNumberFormat="1" applyFont="1" applyAlignment="1">
      <alignment horizontal="right" wrapText="1"/>
    </xf>
    <xf numFmtId="166" fontId="19" fillId="0" borderId="11" xfId="0" applyNumberFormat="1" applyFont="1" applyBorder="1" applyAlignment="1">
      <alignment horizontal="right" wrapText="1"/>
    </xf>
    <xf numFmtId="3" fontId="29" fillId="0" borderId="11" xfId="0" applyNumberFormat="1" applyFont="1" applyBorder="1" applyAlignment="1">
      <alignment horizontal="right" wrapText="1"/>
    </xf>
    <xf numFmtId="166" fontId="29" fillId="0" borderId="13" xfId="0" applyNumberFormat="1" applyFont="1" applyBorder="1" applyAlignment="1">
      <alignment horizontal="right" vertical="center" wrapText="1"/>
    </xf>
    <xf numFmtId="0" fontId="37" fillId="0" borderId="0" xfId="121" applyFont="1"/>
    <xf numFmtId="0" fontId="37" fillId="0" borderId="0" xfId="121" applyFont="1" applyAlignment="1">
      <alignment horizontal="right"/>
    </xf>
    <xf numFmtId="0" fontId="19" fillId="0" borderId="0" xfId="126" applyFont="1" applyAlignment="1">
      <alignment horizontal="left"/>
    </xf>
    <xf numFmtId="0" fontId="29" fillId="0" borderId="11" xfId="121" applyFont="1" applyBorder="1" applyAlignment="1">
      <alignment horizontal="right" wrapText="1"/>
    </xf>
    <xf numFmtId="0" fontId="0" fillId="0" borderId="0" xfId="0" applyAlignment="1">
      <alignment horizontal="center"/>
    </xf>
    <xf numFmtId="0" fontId="19" fillId="0" borderId="0" xfId="121" applyFont="1" applyAlignment="1">
      <alignment horizontal="left" wrapText="1"/>
    </xf>
    <xf numFmtId="0" fontId="19" fillId="0" borderId="0" xfId="121" applyFont="1" applyAlignment="1">
      <alignment horizontal="center" vertical="top" wrapText="1"/>
    </xf>
    <xf numFmtId="0" fontId="29" fillId="0" borderId="0" xfId="121" applyFont="1" applyAlignment="1">
      <alignment horizontal="right" wrapText="1"/>
    </xf>
    <xf numFmtId="0" fontId="19" fillId="0" borderId="0" xfId="121" applyFont="1" applyAlignment="1">
      <alignment horizontal="right" wrapText="1"/>
    </xf>
    <xf numFmtId="0" fontId="29" fillId="0" borderId="0" xfId="125" applyFont="1" applyAlignment="1">
      <alignment horizontal="left" vertical="center" wrapText="1" indent="1"/>
    </xf>
    <xf numFmtId="166" fontId="19" fillId="0" borderId="0" xfId="126" applyNumberFormat="1" applyFont="1"/>
    <xf numFmtId="0" fontId="46" fillId="0" borderId="0" xfId="0" applyFont="1" applyAlignment="1">
      <alignment horizontal="left" vertical="center"/>
    </xf>
    <xf numFmtId="0" fontId="19" fillId="0" borderId="0" xfId="125" applyFont="1" applyAlignment="1">
      <alignment horizontal="left" vertical="center" wrapText="1" indent="1"/>
    </xf>
    <xf numFmtId="166" fontId="19" fillId="0" borderId="0" xfId="125" applyNumberFormat="1" applyFont="1" applyAlignment="1">
      <alignment horizontal="right" vertical="center" wrapText="1"/>
    </xf>
    <xf numFmtId="0" fontId="47" fillId="0" borderId="0" xfId="0" applyFont="1" applyAlignment="1">
      <alignment horizontal="left" vertical="center"/>
    </xf>
    <xf numFmtId="0" fontId="46" fillId="0" borderId="0" xfId="0" applyFont="1" applyAlignment="1">
      <alignment horizontal="center" vertical="center"/>
    </xf>
    <xf numFmtId="0" fontId="47" fillId="0" borderId="0" xfId="0" applyFont="1" applyAlignment="1">
      <alignment horizontal="center" vertical="center"/>
    </xf>
    <xf numFmtId="16" fontId="47" fillId="0" borderId="0" xfId="0" applyNumberFormat="1" applyFont="1" applyAlignment="1">
      <alignment horizontal="center" vertical="center"/>
    </xf>
    <xf numFmtId="0" fontId="19" fillId="0" borderId="0" xfId="125" applyFont="1" applyAlignment="1">
      <alignment horizontal="left" wrapText="1" indent="1"/>
    </xf>
    <xf numFmtId="0" fontId="19" fillId="0" borderId="11" xfId="125" applyFont="1" applyBorder="1" applyAlignment="1">
      <alignment horizontal="left" vertical="center" wrapText="1" indent="1"/>
    </xf>
    <xf numFmtId="3" fontId="19" fillId="0" borderId="11" xfId="125" applyNumberFormat="1" applyFont="1" applyBorder="1" applyAlignment="1">
      <alignment horizontal="right" vertical="center" wrapText="1"/>
    </xf>
    <xf numFmtId="0" fontId="29" fillId="0" borderId="12" xfId="125" applyFont="1" applyBorder="1" applyAlignment="1">
      <alignment horizontal="left" vertical="center" wrapText="1" indent="1"/>
    </xf>
    <xf numFmtId="3" fontId="29" fillId="0" borderId="11" xfId="125" applyNumberFormat="1" applyFont="1" applyBorder="1" applyAlignment="1">
      <alignment horizontal="right" vertical="center" wrapText="1"/>
    </xf>
    <xf numFmtId="0" fontId="46" fillId="0" borderId="0" xfId="0" applyFont="1" applyAlignment="1">
      <alignment horizontal="justify" vertical="center"/>
    </xf>
    <xf numFmtId="3" fontId="46" fillId="0" borderId="0" xfId="0" applyNumberFormat="1" applyFont="1" applyAlignment="1">
      <alignment horizontal="center" vertical="center"/>
    </xf>
    <xf numFmtId="3" fontId="0" fillId="0" borderId="0" xfId="0" applyNumberFormat="1" applyAlignment="1"/>
    <xf numFmtId="0" fontId="37" fillId="0" borderId="0" xfId="70" applyFont="1" applyAlignment="1">
      <alignment horizontal="left"/>
    </xf>
    <xf numFmtId="0" fontId="19" fillId="0" borderId="0" xfId="121" applyFont="1" applyAlignment="1">
      <alignment horizontal="center"/>
    </xf>
    <xf numFmtId="0" fontId="19" fillId="0" borderId="0" xfId="126" applyFont="1" applyAlignment="1">
      <alignment horizontal="center"/>
    </xf>
    <xf numFmtId="0" fontId="19" fillId="0" borderId="11" xfId="0" applyFont="1" applyBorder="1" applyAlignment="1">
      <alignment horizontal="right"/>
    </xf>
    <xf numFmtId="0" fontId="19" fillId="0" borderId="0" xfId="0" applyFont="1" applyAlignment="1">
      <alignment horizontal="right"/>
    </xf>
    <xf numFmtId="166" fontId="29" fillId="0" borderId="0" xfId="125" applyNumberFormat="1" applyFont="1" applyAlignment="1">
      <alignment horizontal="right" vertical="center"/>
    </xf>
    <xf numFmtId="166" fontId="19" fillId="0" borderId="0" xfId="125" applyNumberFormat="1" applyFont="1" applyAlignment="1">
      <alignment horizontal="right" vertical="center"/>
    </xf>
    <xf numFmtId="166" fontId="29" fillId="0" borderId="12" xfId="125" applyNumberFormat="1" applyFont="1" applyBorder="1" applyAlignment="1">
      <alignment horizontal="right" vertical="center"/>
    </xf>
    <xf numFmtId="166" fontId="19" fillId="0" borderId="0" xfId="0" applyNumberFormat="1" applyFont="1" applyAlignment="1">
      <alignment horizontal="right" vertical="center"/>
    </xf>
    <xf numFmtId="0" fontId="19" fillId="0" borderId="0" xfId="126" applyFont="1" applyAlignment="1">
      <alignment horizontal="right"/>
    </xf>
    <xf numFmtId="0" fontId="40" fillId="0" borderId="11" xfId="0" applyFont="1" applyBorder="1" applyAlignment="1">
      <alignment horizontal="right"/>
    </xf>
    <xf numFmtId="166" fontId="29" fillId="0" borderId="11" xfId="0" applyNumberFormat="1" applyFont="1" applyBorder="1" applyAlignment="1">
      <alignment horizontal="right" vertical="center"/>
    </xf>
    <xf numFmtId="166" fontId="19" fillId="0" borderId="11" xfId="0" applyNumberFormat="1" applyFont="1" applyBorder="1" applyAlignment="1">
      <alignment horizontal="right" vertical="center"/>
    </xf>
    <xf numFmtId="0" fontId="41" fillId="0" borderId="0" xfId="131" applyFont="1" applyAlignment="1">
      <alignment horizontal="right" wrapText="1"/>
    </xf>
    <xf numFmtId="0" fontId="37" fillId="0" borderId="0" xfId="131" applyFont="1" applyAlignment="1">
      <alignment horizontal="right"/>
    </xf>
    <xf numFmtId="0" fontId="37" fillId="0" borderId="0" xfId="128" applyFont="1" applyAlignment="1">
      <alignment horizontal="right"/>
    </xf>
    <xf numFmtId="166" fontId="29" fillId="0" borderId="12" xfId="0" applyNumberFormat="1" applyFont="1" applyBorder="1" applyAlignment="1">
      <alignment horizontal="right" vertical="center"/>
    </xf>
    <xf numFmtId="166" fontId="29" fillId="0" borderId="13" xfId="0" applyNumberFormat="1" applyFont="1" applyBorder="1" applyAlignment="1">
      <alignment horizontal="right" vertical="center"/>
    </xf>
    <xf numFmtId="0" fontId="19" fillId="0" borderId="13" xfId="125" applyFont="1" applyBorder="1" applyAlignment="1">
      <alignment horizontal="left" vertical="center" wrapText="1" indent="1"/>
    </xf>
    <xf numFmtId="0" fontId="19" fillId="0" borderId="13" xfId="125" applyFont="1" applyBorder="1" applyAlignment="1">
      <alignment horizontal="right" vertical="center" wrapText="1"/>
    </xf>
    <xf numFmtId="166" fontId="19" fillId="0" borderId="13" xfId="125" applyNumberFormat="1" applyFont="1" applyBorder="1" applyAlignment="1">
      <alignment horizontal="right" vertical="center"/>
    </xf>
    <xf numFmtId="0" fontId="37" fillId="0" borderId="13" xfId="70" applyFont="1" applyBorder="1"/>
    <xf numFmtId="0" fontId="37" fillId="0" borderId="13" xfId="70" applyFont="1" applyBorder="1" applyAlignment="1">
      <alignment horizontal="right"/>
    </xf>
    <xf numFmtId="0" fontId="37" fillId="0" borderId="13" xfId="131" applyFont="1" applyBorder="1"/>
    <xf numFmtId="0" fontId="37" fillId="0" borderId="13" xfId="131" applyFont="1" applyBorder="1" applyAlignment="1">
      <alignment horizontal="center"/>
    </xf>
    <xf numFmtId="0" fontId="37" fillId="0" borderId="13" xfId="131" applyFont="1" applyBorder="1" applyAlignment="1">
      <alignment horizontal="right"/>
    </xf>
    <xf numFmtId="0" fontId="29" fillId="0" borderId="9" xfId="0" applyFont="1" applyBorder="1" applyAlignment="1">
      <alignment vertical="center" wrapText="1"/>
    </xf>
    <xf numFmtId="166" fontId="29" fillId="0" borderId="9" xfId="0" applyNumberFormat="1" applyFont="1" applyBorder="1" applyAlignment="1">
      <alignment horizontal="right" vertical="center"/>
    </xf>
    <xf numFmtId="170" fontId="19" fillId="0" borderId="0" xfId="124" applyFont="1" applyAlignment="1">
      <alignment horizontal="right" wrapText="1"/>
    </xf>
    <xf numFmtId="0" fontId="52" fillId="0" borderId="11" xfId="125" applyFont="1" applyBorder="1" applyAlignment="1">
      <alignment horizontal="left" wrapText="1"/>
    </xf>
    <xf numFmtId="0" fontId="53" fillId="0" borderId="11" xfId="121" applyFont="1" applyBorder="1" applyAlignment="1">
      <alignment wrapText="1"/>
    </xf>
    <xf numFmtId="166" fontId="19" fillId="0" borderId="11" xfId="125" applyNumberFormat="1" applyFont="1" applyBorder="1" applyAlignment="1">
      <alignment horizontal="right" vertical="center" wrapText="1"/>
    </xf>
    <xf numFmtId="0" fontId="29" fillId="0" borderId="11" xfId="125" applyFont="1" applyBorder="1" applyAlignment="1">
      <alignment horizontal="left" vertical="center" wrapText="1" indent="1"/>
    </xf>
    <xf numFmtId="166" fontId="29" fillId="0" borderId="11" xfId="125" applyNumberFormat="1" applyFont="1" applyBorder="1" applyAlignment="1">
      <alignment horizontal="right" vertical="center"/>
    </xf>
    <xf numFmtId="164" fontId="19" fillId="0" borderId="0" xfId="130" applyFont="1" applyFill="1" applyAlignment="1">
      <alignment horizontal="right" vertical="center"/>
    </xf>
    <xf numFmtId="166" fontId="19" fillId="0" borderId="0" xfId="0" applyNumberFormat="1" applyFont="1" applyAlignment="1"/>
    <xf numFmtId="4" fontId="29" fillId="0" borderId="9" xfId="0" applyNumberFormat="1" applyFont="1" applyBorder="1" applyAlignment="1">
      <alignment horizontal="right" vertical="center"/>
    </xf>
    <xf numFmtId="0" fontId="38" fillId="0" borderId="9" xfId="126" applyFont="1" applyBorder="1" applyAlignment="1">
      <alignment vertical="center"/>
    </xf>
    <xf numFmtId="3" fontId="29" fillId="0" borderId="12" xfId="0" applyNumberFormat="1" applyFont="1" applyBorder="1" applyAlignment="1"/>
    <xf numFmtId="0" fontId="29" fillId="0" borderId="12" xfId="0" applyFont="1" applyBorder="1" applyAlignment="1">
      <alignment horizontal="center" vertical="center" wrapText="1"/>
    </xf>
    <xf numFmtId="166" fontId="29" fillId="0" borderId="0" xfId="0" applyNumberFormat="1" applyFont="1" applyAlignment="1"/>
    <xf numFmtId="0" fontId="29" fillId="0" borderId="11" xfId="0" applyFont="1" applyBorder="1" applyAlignment="1">
      <alignment horizontal="center" vertical="center" wrapText="1"/>
    </xf>
    <xf numFmtId="166" fontId="29" fillId="0" borderId="0" xfId="0" applyNumberFormat="1" applyFont="1" applyAlignment="1">
      <alignment horizontal="right" vertical="center"/>
    </xf>
    <xf numFmtId="0" fontId="52" fillId="0" borderId="11" xfId="0" applyFont="1" applyBorder="1" applyAlignment="1">
      <alignment horizontal="left" wrapText="1"/>
    </xf>
    <xf numFmtId="0" fontId="53" fillId="0" borderId="11" xfId="121" applyFont="1" applyBorder="1" applyAlignment="1">
      <alignment horizontal="left" wrapText="1"/>
    </xf>
    <xf numFmtId="0" fontId="53" fillId="0" borderId="11" xfId="121" applyFont="1" applyBorder="1" applyAlignment="1">
      <alignment horizontal="left" vertical="center" wrapText="1"/>
    </xf>
    <xf numFmtId="3" fontId="19" fillId="0" borderId="0" xfId="130" applyNumberFormat="1" applyFont="1" applyFill="1" applyAlignment="1">
      <alignment vertical="center"/>
    </xf>
    <xf numFmtId="170" fontId="37" fillId="0" borderId="0" xfId="124" applyFont="1"/>
    <xf numFmtId="170" fontId="29" fillId="0" borderId="0" xfId="124" applyFont="1" applyAlignment="1">
      <alignment horizontal="right" vertical="center" wrapText="1"/>
    </xf>
    <xf numFmtId="166" fontId="0" fillId="0" borderId="0" xfId="0" applyNumberFormat="1" applyAlignment="1"/>
    <xf numFmtId="0" fontId="29" fillId="0" borderId="0" xfId="0" applyFont="1" applyAlignment="1">
      <alignment horizontal="left"/>
    </xf>
    <xf numFmtId="164" fontId="19" fillId="0" borderId="0" xfId="130" applyFont="1" applyFill="1" applyAlignment="1">
      <alignment horizontal="left"/>
    </xf>
    <xf numFmtId="166" fontId="19" fillId="0" borderId="0" xfId="130" applyNumberFormat="1" applyFont="1" applyFill="1" applyAlignment="1">
      <alignment horizontal="right" vertical="center"/>
    </xf>
    <xf numFmtId="0" fontId="29" fillId="0" borderId="11" xfId="0" applyFont="1" applyBorder="1" applyAlignment="1">
      <alignment horizontal="left"/>
    </xf>
    <xf numFmtId="0" fontId="29" fillId="0" borderId="12" xfId="0" applyFont="1" applyBorder="1" applyAlignment="1">
      <alignment horizontal="center"/>
    </xf>
    <xf numFmtId="0" fontId="38" fillId="0" borderId="12" xfId="70" applyFont="1" applyBorder="1" applyAlignment="1">
      <alignment horizontal="center" wrapText="1"/>
    </xf>
    <xf numFmtId="0" fontId="29" fillId="0" borderId="11" xfId="125" applyFont="1" applyBorder="1" applyAlignment="1">
      <alignment horizontal="left"/>
    </xf>
    <xf numFmtId="0" fontId="19" fillId="0" borderId="0" xfId="0" applyFont="1" applyFill="1" applyAlignment="1">
      <alignment horizontal="center" vertical="center" wrapText="1"/>
    </xf>
    <xf numFmtId="0" fontId="19" fillId="0" borderId="11" xfId="0" applyFont="1" applyFill="1" applyBorder="1" applyAlignment="1">
      <alignment horizontal="center" vertical="center" wrapText="1"/>
    </xf>
  </cellXfs>
  <cellStyles count="134">
    <cellStyle name="=C:\WINDOWS\SYSTEM32\COMMAND.COM" xfId="1" xr:uid="{00000000-0005-0000-0000-000000000000}"/>
    <cellStyle name="•W_laroux" xfId="2" xr:uid="{00000000-0005-0000-0000-000001000000}"/>
    <cellStyle name="Äåíåæíûé [0]_PERSONAL" xfId="3" xr:uid="{00000000-0005-0000-0000-000002000000}"/>
    <cellStyle name="Äåíåæíûé_PERSONAL" xfId="4" xr:uid="{00000000-0005-0000-0000-000003000000}"/>
    <cellStyle name="ACIKLAMA" xfId="5" xr:uid="{00000000-0005-0000-0000-000004000000}"/>
    <cellStyle name="Arial [WT]" xfId="6" xr:uid="{00000000-0005-0000-0000-000005000000}"/>
    <cellStyle name="BASLIK" xfId="7" xr:uid="{00000000-0005-0000-0000-000006000000}"/>
    <cellStyle name="BASLIKl" xfId="8" xr:uid="{00000000-0005-0000-0000-000007000000}"/>
    <cellStyle name="BODY" xfId="9" xr:uid="{00000000-0005-0000-0000-000008000000}"/>
    <cellStyle name="Calc Currency (0)" xfId="10" xr:uid="{00000000-0005-0000-0000-000009000000}"/>
    <cellStyle name="Calc Currency (2)" xfId="11" xr:uid="{00000000-0005-0000-0000-00000A000000}"/>
    <cellStyle name="Calc Percent (0)" xfId="12" xr:uid="{00000000-0005-0000-0000-00000B000000}"/>
    <cellStyle name="Calc Percent (1)" xfId="13" xr:uid="{00000000-0005-0000-0000-00000C000000}"/>
    <cellStyle name="Calc Percent (2)" xfId="14" xr:uid="{00000000-0005-0000-0000-00000D000000}"/>
    <cellStyle name="Calc Units (0)" xfId="15" xr:uid="{00000000-0005-0000-0000-00000E000000}"/>
    <cellStyle name="Calc Units (1)" xfId="16" xr:uid="{00000000-0005-0000-0000-00000F000000}"/>
    <cellStyle name="Calc Units (2)" xfId="17" xr:uid="{00000000-0005-0000-0000-000010000000}"/>
    <cellStyle name="Column_Title" xfId="18" xr:uid="{00000000-0005-0000-0000-000011000000}"/>
    <cellStyle name="Comma" xfId="124" builtinId="3"/>
    <cellStyle name="Comma  - Style1" xfId="19" xr:uid="{00000000-0005-0000-0000-000013000000}"/>
    <cellStyle name="Comma  - Style2" xfId="20" xr:uid="{00000000-0005-0000-0000-000014000000}"/>
    <cellStyle name="Comma  - Style3" xfId="21" xr:uid="{00000000-0005-0000-0000-000015000000}"/>
    <cellStyle name="Comma  - Style4" xfId="22" xr:uid="{00000000-0005-0000-0000-000016000000}"/>
    <cellStyle name="Comma  - Style5" xfId="23" xr:uid="{00000000-0005-0000-0000-000017000000}"/>
    <cellStyle name="Comma  - Style6" xfId="24" xr:uid="{00000000-0005-0000-0000-000018000000}"/>
    <cellStyle name="Comma  - Style7" xfId="25" xr:uid="{00000000-0005-0000-0000-000019000000}"/>
    <cellStyle name="Comma  - Style8" xfId="26" xr:uid="{00000000-0005-0000-0000-00001A000000}"/>
    <cellStyle name="Comma [00]" xfId="27" xr:uid="{00000000-0005-0000-0000-00001B000000}"/>
    <cellStyle name="Comma 2" xfId="28" xr:uid="{00000000-0005-0000-0000-00001C000000}"/>
    <cellStyle name="Comma 3" xfId="29" xr:uid="{00000000-0005-0000-0000-00001D000000}"/>
    <cellStyle name="Comma 4" xfId="30" xr:uid="{00000000-0005-0000-0000-00001E000000}"/>
    <cellStyle name="Comma 5" xfId="31" xr:uid="{00000000-0005-0000-0000-00001F000000}"/>
    <cellStyle name="Comma 6" xfId="120" xr:uid="{00000000-0005-0000-0000-000020000000}"/>
    <cellStyle name="Comma 7" xfId="123" xr:uid="{00000000-0005-0000-0000-000021000000}"/>
    <cellStyle name="Comma 8" xfId="129" xr:uid="{00000000-0005-0000-0000-000022000000}"/>
    <cellStyle name="Comma 8 2" xfId="130" xr:uid="{00000000-0005-0000-0000-000023000000}"/>
    <cellStyle name="Comma0 - Biçem2" xfId="32" xr:uid="{00000000-0005-0000-0000-000024000000}"/>
    <cellStyle name="Currency [00]" xfId="33" xr:uid="{00000000-0005-0000-0000-000025000000}"/>
    <cellStyle name="custom" xfId="34" xr:uid="{00000000-0005-0000-0000-000026000000}"/>
    <cellStyle name="Date" xfId="35" xr:uid="{00000000-0005-0000-0000-000027000000}"/>
    <cellStyle name="Date Short" xfId="36" xr:uid="{00000000-0005-0000-0000-000028000000}"/>
    <cellStyle name="Date_Etki" xfId="37" xr:uid="{00000000-0005-0000-0000-000029000000}"/>
    <cellStyle name="Dezimal [0]_Data_input_2-0" xfId="38" xr:uid="{00000000-0005-0000-0000-00002A000000}"/>
    <cellStyle name="Dezimal_Data_input_2-0" xfId="39" xr:uid="{00000000-0005-0000-0000-00002B000000}"/>
    <cellStyle name="Enter Currency (0)" xfId="40" xr:uid="{00000000-0005-0000-0000-00002C000000}"/>
    <cellStyle name="Enter Currency (2)" xfId="41" xr:uid="{00000000-0005-0000-0000-00002D000000}"/>
    <cellStyle name="Enter Units (0)" xfId="42" xr:uid="{00000000-0005-0000-0000-00002E000000}"/>
    <cellStyle name="Enter Units (1)" xfId="43" xr:uid="{00000000-0005-0000-0000-00002F000000}"/>
    <cellStyle name="Enter Units (2)" xfId="44" xr:uid="{00000000-0005-0000-0000-000030000000}"/>
    <cellStyle name="Ertan" xfId="45" xr:uid="{00000000-0005-0000-0000-000031000000}"/>
    <cellStyle name="FIYAT" xfId="46" xr:uid="{00000000-0005-0000-0000-000032000000}"/>
    <cellStyle name="Fixed" xfId="47" xr:uid="{00000000-0005-0000-0000-000033000000}"/>
    <cellStyle name="Grey" xfId="48" xr:uid="{00000000-0005-0000-0000-000034000000}"/>
    <cellStyle name="GRUP" xfId="49" xr:uid="{00000000-0005-0000-0000-000035000000}"/>
    <cellStyle name="HEADER" xfId="50" xr:uid="{00000000-0005-0000-0000-000036000000}"/>
    <cellStyle name="Header1" xfId="51" xr:uid="{00000000-0005-0000-0000-000037000000}"/>
    <cellStyle name="HEADER2" xfId="52" xr:uid="{00000000-0005-0000-0000-000038000000}"/>
    <cellStyle name="HEADING1" xfId="53" xr:uid="{00000000-0005-0000-0000-000039000000}"/>
    <cellStyle name="HEADING2" xfId="54" xr:uid="{00000000-0005-0000-0000-00003A000000}"/>
    <cellStyle name="Input [yellow]" xfId="55" xr:uid="{00000000-0005-0000-0000-00003B000000}"/>
    <cellStyle name="Îáû÷íûé_PERSONAL" xfId="56" xr:uid="{00000000-0005-0000-0000-00003C000000}"/>
    <cellStyle name="Link Currency (0)" xfId="57" xr:uid="{00000000-0005-0000-0000-00003D000000}"/>
    <cellStyle name="Link Currency (2)" xfId="58" xr:uid="{00000000-0005-0000-0000-00003E000000}"/>
    <cellStyle name="Link Units (0)" xfId="59" xr:uid="{00000000-0005-0000-0000-00003F000000}"/>
    <cellStyle name="Link Units (1)" xfId="60" xr:uid="{00000000-0005-0000-0000-000040000000}"/>
    <cellStyle name="Link Units (2)" xfId="61" xr:uid="{00000000-0005-0000-0000-000041000000}"/>
    <cellStyle name="MAINHEADER" xfId="62" xr:uid="{00000000-0005-0000-0000-000042000000}"/>
    <cellStyle name="MARKA" xfId="63" xr:uid="{00000000-0005-0000-0000-000043000000}"/>
    <cellStyle name="Milliers [0]_!!!GO" xfId="64" xr:uid="{00000000-0005-0000-0000-000044000000}"/>
    <cellStyle name="Milliers_!!!GO" xfId="65" xr:uid="{00000000-0005-0000-0000-000045000000}"/>
    <cellStyle name="MODEL" xfId="66" xr:uid="{00000000-0005-0000-0000-000046000000}"/>
    <cellStyle name="Monétaire [0]_!!!GO" xfId="67" xr:uid="{00000000-0005-0000-0000-000047000000}"/>
    <cellStyle name="Monétaire_!!!GO" xfId="68" xr:uid="{00000000-0005-0000-0000-000048000000}"/>
    <cellStyle name="Normal" xfId="0" builtinId="0"/>
    <cellStyle name="Normal - Style1" xfId="69" xr:uid="{00000000-0005-0000-0000-00004A000000}"/>
    <cellStyle name="Normal 2" xfId="70" xr:uid="{00000000-0005-0000-0000-00004B000000}"/>
    <cellStyle name="Normal 2 2" xfId="121" xr:uid="{00000000-0005-0000-0000-00004C000000}"/>
    <cellStyle name="Normal 2 3" xfId="126" xr:uid="{00000000-0005-0000-0000-00004D000000}"/>
    <cellStyle name="Normal 2 3 2" xfId="131" xr:uid="{00000000-0005-0000-0000-00004E000000}"/>
    <cellStyle name="Normal 2 4" xfId="128" xr:uid="{00000000-0005-0000-0000-00004F000000}"/>
    <cellStyle name="Normal 3" xfId="71" xr:uid="{00000000-0005-0000-0000-000050000000}"/>
    <cellStyle name="Normal 4" xfId="72" xr:uid="{00000000-0005-0000-0000-000051000000}"/>
    <cellStyle name="Normal 5" xfId="73" xr:uid="{00000000-0005-0000-0000-000052000000}"/>
    <cellStyle name="Normal 6" xfId="119" xr:uid="{00000000-0005-0000-0000-000053000000}"/>
    <cellStyle name="Normal 7" xfId="122" xr:uid="{00000000-0005-0000-0000-000054000000}"/>
    <cellStyle name="Normal 7 2" xfId="132" xr:uid="{00000000-0005-0000-0000-000055000000}"/>
    <cellStyle name="Normal 8" xfId="125" xr:uid="{00000000-0005-0000-0000-000056000000}"/>
    <cellStyle name="Normale_PRICES" xfId="74" xr:uid="{00000000-0005-0000-0000-000057000000}"/>
    <cellStyle name="Œ…‹æØ‚è [0.00]_laroux" xfId="75" xr:uid="{00000000-0005-0000-0000-000058000000}"/>
    <cellStyle name="Œ…‹æØ‚è_laroux" xfId="76" xr:uid="{00000000-0005-0000-0000-000059000000}"/>
    <cellStyle name="Ôèíàíñîâûé [0]_PERSONAL" xfId="77" xr:uid="{00000000-0005-0000-0000-00005A000000}"/>
    <cellStyle name="Ôèíàíñîâûé_PERSONAL" xfId="78" xr:uid="{00000000-0005-0000-0000-00005B000000}"/>
    <cellStyle name="Output Amounts" xfId="79" xr:uid="{00000000-0005-0000-0000-00005C000000}"/>
    <cellStyle name="Output Column Headings" xfId="80" xr:uid="{00000000-0005-0000-0000-00005D000000}"/>
    <cellStyle name="Output Line Items" xfId="81" xr:uid="{00000000-0005-0000-0000-00005E000000}"/>
    <cellStyle name="Output Report Heading" xfId="82" xr:uid="{00000000-0005-0000-0000-00005F000000}"/>
    <cellStyle name="Output Report Title" xfId="83" xr:uid="{00000000-0005-0000-0000-000060000000}"/>
    <cellStyle name="ParaBirimi [0]_ICMAL" xfId="84" xr:uid="{00000000-0005-0000-0000-000061000000}"/>
    <cellStyle name="ParaBirimi_ICMAL" xfId="85" xr:uid="{00000000-0005-0000-0000-000062000000}"/>
    <cellStyle name="Percen - Biçem1" xfId="86" xr:uid="{00000000-0005-0000-0000-000063000000}"/>
    <cellStyle name="Percent" xfId="133" builtinId="5"/>
    <cellStyle name="Percent [0]" xfId="87" xr:uid="{00000000-0005-0000-0000-000065000000}"/>
    <cellStyle name="Percent [00]" xfId="88" xr:uid="{00000000-0005-0000-0000-000066000000}"/>
    <cellStyle name="Percent [2]" xfId="89" xr:uid="{00000000-0005-0000-0000-000067000000}"/>
    <cellStyle name="Percent 2" xfId="127" xr:uid="{00000000-0005-0000-0000-000068000000}"/>
    <cellStyle name="PrePop Currency (0)" xfId="90" xr:uid="{00000000-0005-0000-0000-000069000000}"/>
    <cellStyle name="PrePop Currency (2)" xfId="91" xr:uid="{00000000-0005-0000-0000-00006A000000}"/>
    <cellStyle name="PrePop Units (0)" xfId="92" xr:uid="{00000000-0005-0000-0000-00006B000000}"/>
    <cellStyle name="PrePop Units (1)" xfId="93" xr:uid="{00000000-0005-0000-0000-00006C000000}"/>
    <cellStyle name="PrePop Units (2)" xfId="94" xr:uid="{00000000-0005-0000-0000-00006D000000}"/>
    <cellStyle name="PSChar" xfId="95" xr:uid="{00000000-0005-0000-0000-00006E000000}"/>
    <cellStyle name="PSDate" xfId="96" xr:uid="{00000000-0005-0000-0000-00006F000000}"/>
    <cellStyle name="PSDec" xfId="97" xr:uid="{00000000-0005-0000-0000-000070000000}"/>
    <cellStyle name="PSHeading" xfId="98" xr:uid="{00000000-0005-0000-0000-000071000000}"/>
    <cellStyle name="PSInt" xfId="99" xr:uid="{00000000-0005-0000-0000-000072000000}"/>
    <cellStyle name="PSSpacer" xfId="100" xr:uid="{00000000-0005-0000-0000-000073000000}"/>
    <cellStyle name="SAPError" xfId="101" xr:uid="{00000000-0005-0000-0000-000074000000}"/>
    <cellStyle name="SAPKey" xfId="102" xr:uid="{00000000-0005-0000-0000-000075000000}"/>
    <cellStyle name="SAPLocked" xfId="103" xr:uid="{00000000-0005-0000-0000-000076000000}"/>
    <cellStyle name="SAPOutput" xfId="104" xr:uid="{00000000-0005-0000-0000-000077000000}"/>
    <cellStyle name="SAPSpace" xfId="105" xr:uid="{00000000-0005-0000-0000-000078000000}"/>
    <cellStyle name="SAPText" xfId="106" xr:uid="{00000000-0005-0000-0000-000079000000}"/>
    <cellStyle name="SAPUnLocked" xfId="107" xr:uid="{00000000-0005-0000-0000-00007A000000}"/>
    <cellStyle name="SPOl" xfId="108" xr:uid="{00000000-0005-0000-0000-00007B000000}"/>
    <cellStyle name="STANDARD" xfId="109" xr:uid="{00000000-0005-0000-0000-00007C000000}"/>
    <cellStyle name="Text Indent A" xfId="110" xr:uid="{00000000-0005-0000-0000-00007D000000}"/>
    <cellStyle name="Text Indent B" xfId="111" xr:uid="{00000000-0005-0000-0000-00007E000000}"/>
    <cellStyle name="Text Indent C" xfId="112" xr:uid="{00000000-0005-0000-0000-00007F000000}"/>
    <cellStyle name="Total" xfId="113" builtinId="25" customBuiltin="1"/>
    <cellStyle name="URUNKODU" xfId="114" xr:uid="{00000000-0005-0000-0000-000081000000}"/>
    <cellStyle name="Virgül [0]_DIGGEL" xfId="115" xr:uid="{00000000-0005-0000-0000-000082000000}"/>
    <cellStyle name="Virgül_DIGGEL" xfId="116" xr:uid="{00000000-0005-0000-0000-000083000000}"/>
    <cellStyle name="Währung [0]_Data_input_2-0" xfId="117" xr:uid="{00000000-0005-0000-0000-000084000000}"/>
    <cellStyle name="Währung_Data_input_2-0" xfId="118" xr:uid="{00000000-0005-0000-0000-000085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F:\Muhasebe_ve_Finansman\Muhasebe\VTU1\2024%20SPK%20HAZ&#304;RAN\Finansal%20Sonu&#231;%20Duyurusu\Mali%20Tablolar\30%20Haziran%202024%20Mali%20Tablolar.xlsx" TargetMode="External"/><Relationship Id="rId1" Type="http://schemas.openxmlformats.org/officeDocument/2006/relationships/externalLinkPath" Target="30%20Haziran%202024%20Mali%20Tablolar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F:\Muhasebe_ve_Finansman\Muhasebe\VTU1\2024%20SPK%20HAZ&#304;RAN\Condensed%20Rapor_30.06.2024.xlsx" TargetMode="External"/><Relationship Id="rId1" Type="http://schemas.openxmlformats.org/officeDocument/2006/relationships/externalLinkPath" Target="/Muhasebe_ve_Finansman/Muhasebe/VTU1/2024%20SPK%20HAZ&#304;RAN/Condensed%20Rapor_30.06.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Varlıklar"/>
      <sheetName val="Kaynaklar"/>
      <sheetName val="Gelir Tablosu "/>
      <sheetName val="Kapsamlı Gelir Tablosu "/>
      <sheetName val="Özkaynak Değişim Tablosu"/>
      <sheetName val="Nakit Akım Tablosu"/>
    </sheetNames>
    <sheetDataSet>
      <sheetData sheetId="0">
        <row r="5">
          <cell r="C5">
            <v>136598668</v>
          </cell>
          <cell r="D5">
            <v>128377716</v>
          </cell>
        </row>
        <row r="7">
          <cell r="C7">
            <v>17854870</v>
          </cell>
          <cell r="D7">
            <v>18990283</v>
          </cell>
        </row>
        <row r="9">
          <cell r="C9">
            <v>40263923</v>
          </cell>
          <cell r="D9">
            <v>31505217</v>
          </cell>
        </row>
        <row r="10">
          <cell r="C10">
            <v>14336751</v>
          </cell>
          <cell r="D10">
            <v>25361080</v>
          </cell>
        </row>
        <row r="12">
          <cell r="C12">
            <v>1771611</v>
          </cell>
          <cell r="D12">
            <v>1489549</v>
          </cell>
        </row>
        <row r="13">
          <cell r="C13">
            <v>470086</v>
          </cell>
          <cell r="D13">
            <v>253495</v>
          </cell>
        </row>
        <row r="14">
          <cell r="C14">
            <v>691806</v>
          </cell>
          <cell r="D14">
            <v>1412846</v>
          </cell>
        </row>
        <row r="15">
          <cell r="C15">
            <v>51133871</v>
          </cell>
          <cell r="D15">
            <v>36612578</v>
          </cell>
        </row>
        <row r="16">
          <cell r="C16">
            <v>3009531</v>
          </cell>
          <cell r="D16">
            <v>2398950</v>
          </cell>
        </row>
        <row r="17">
          <cell r="C17">
            <v>7066219</v>
          </cell>
          <cell r="D17">
            <v>10315861</v>
          </cell>
        </row>
        <row r="18">
          <cell r="C18">
            <v>0</v>
          </cell>
          <cell r="D18">
            <v>0</v>
          </cell>
        </row>
        <row r="19">
          <cell r="C19">
            <v>0</v>
          </cell>
          <cell r="D19">
            <v>37857</v>
          </cell>
        </row>
        <row r="21">
          <cell r="C21">
            <v>141840296</v>
          </cell>
          <cell r="D21">
            <v>142306003</v>
          </cell>
        </row>
        <row r="23">
          <cell r="C23">
            <v>567424</v>
          </cell>
          <cell r="D23">
            <v>434108</v>
          </cell>
        </row>
        <row r="25">
          <cell r="C25">
            <v>701</v>
          </cell>
          <cell r="D25">
            <v>20820</v>
          </cell>
        </row>
        <row r="27">
          <cell r="C27">
            <v>12390575</v>
          </cell>
          <cell r="D27">
            <v>12318327</v>
          </cell>
        </row>
        <row r="28">
          <cell r="C28">
            <v>76155113</v>
          </cell>
          <cell r="D28">
            <v>71345262</v>
          </cell>
        </row>
        <row r="30">
          <cell r="C30">
            <v>17643618</v>
          </cell>
          <cell r="D30">
            <v>22401227</v>
          </cell>
        </row>
        <row r="31">
          <cell r="C31">
            <v>882784</v>
          </cell>
          <cell r="D31">
            <v>1021653</v>
          </cell>
        </row>
        <row r="32">
          <cell r="C32">
            <v>1328067</v>
          </cell>
          <cell r="D32">
            <v>1216913</v>
          </cell>
        </row>
        <row r="33">
          <cell r="C33">
            <v>15233244</v>
          </cell>
          <cell r="D33">
            <v>16715172</v>
          </cell>
        </row>
        <row r="34">
          <cell r="C34">
            <v>17075255</v>
          </cell>
          <cell r="D34">
            <v>16232221</v>
          </cell>
        </row>
        <row r="36">
          <cell r="C36">
            <v>230227</v>
          </cell>
          <cell r="D36">
            <v>156464</v>
          </cell>
        </row>
        <row r="37">
          <cell r="C37">
            <v>333288</v>
          </cell>
          <cell r="D37">
            <v>443836</v>
          </cell>
        </row>
        <row r="38">
          <cell r="C38">
            <v>0</v>
          </cell>
          <cell r="D38">
            <v>0</v>
          </cell>
        </row>
        <row r="40">
          <cell r="C40">
            <v>278438964</v>
          </cell>
          <cell r="D40">
            <v>270683719</v>
          </cell>
        </row>
      </sheetData>
      <sheetData sheetId="1">
        <row r="5">
          <cell r="C5">
            <v>115931558</v>
          </cell>
          <cell r="D5">
            <v>117417927</v>
          </cell>
        </row>
        <row r="8">
          <cell r="C8">
            <v>19641365</v>
          </cell>
          <cell r="D8">
            <v>24502275</v>
          </cell>
        </row>
        <row r="10">
          <cell r="C10">
            <v>18738598</v>
          </cell>
          <cell r="D10">
            <v>17645216</v>
          </cell>
        </row>
        <row r="11">
          <cell r="C11">
            <v>1123660</v>
          </cell>
          <cell r="D11">
            <v>0</v>
          </cell>
        </row>
        <row r="12">
          <cell r="C12">
            <v>174968</v>
          </cell>
          <cell r="D12">
            <v>217322</v>
          </cell>
        </row>
        <row r="13">
          <cell r="C13">
            <v>6741333</v>
          </cell>
          <cell r="D13">
            <v>0</v>
          </cell>
        </row>
        <row r="15">
          <cell r="C15">
            <v>8885802</v>
          </cell>
          <cell r="D15">
            <v>12285393</v>
          </cell>
        </row>
        <row r="16">
          <cell r="C16">
            <v>49355603</v>
          </cell>
          <cell r="D16">
            <v>53281611</v>
          </cell>
        </row>
        <row r="18">
          <cell r="C18">
            <v>4055</v>
          </cell>
          <cell r="D18">
            <v>780363</v>
          </cell>
        </row>
        <row r="19">
          <cell r="C19">
            <v>1622264</v>
          </cell>
          <cell r="D19">
            <v>1251808</v>
          </cell>
        </row>
        <row r="20">
          <cell r="C20">
            <v>4040902</v>
          </cell>
          <cell r="D20">
            <v>730192</v>
          </cell>
        </row>
        <row r="22">
          <cell r="C22">
            <v>1504939</v>
          </cell>
          <cell r="D22">
            <v>1588836</v>
          </cell>
        </row>
        <row r="23">
          <cell r="C23">
            <v>3851578</v>
          </cell>
          <cell r="D23">
            <v>5042844</v>
          </cell>
        </row>
        <row r="24">
          <cell r="C24">
            <v>97337</v>
          </cell>
          <cell r="D24">
            <v>92067</v>
          </cell>
        </row>
        <row r="25">
          <cell r="C25">
            <v>149154</v>
          </cell>
          <cell r="D25">
            <v>0</v>
          </cell>
        </row>
        <row r="27">
          <cell r="C27">
            <v>75174560</v>
          </cell>
          <cell r="D27">
            <v>62199829</v>
          </cell>
        </row>
        <row r="30">
          <cell r="C30">
            <v>45848512</v>
          </cell>
          <cell r="D30">
            <v>37970292</v>
          </cell>
        </row>
        <row r="31">
          <cell r="C31">
            <v>15472924</v>
          </cell>
          <cell r="D31">
            <v>0</v>
          </cell>
        </row>
        <row r="32">
          <cell r="C32">
            <v>953051</v>
          </cell>
          <cell r="D32">
            <v>860844</v>
          </cell>
        </row>
        <row r="33">
          <cell r="C33">
            <v>4867742</v>
          </cell>
          <cell r="D33">
            <v>13297092</v>
          </cell>
        </row>
        <row r="35">
          <cell r="C35">
            <v>3071216</v>
          </cell>
          <cell r="D35">
            <v>2298923</v>
          </cell>
        </row>
        <row r="36">
          <cell r="C36">
            <v>1615706</v>
          </cell>
          <cell r="D36">
            <v>1715034</v>
          </cell>
        </row>
        <row r="37">
          <cell r="C37">
            <v>2035634</v>
          </cell>
          <cell r="D37">
            <v>4688907</v>
          </cell>
        </row>
        <row r="39">
          <cell r="C39">
            <v>138940</v>
          </cell>
          <cell r="D39">
            <v>203559</v>
          </cell>
        </row>
        <row r="40">
          <cell r="C40">
            <v>1170835</v>
          </cell>
          <cell r="D40">
            <v>1165178</v>
          </cell>
        </row>
        <row r="42">
          <cell r="C42">
            <v>87332846</v>
          </cell>
          <cell r="D42">
            <v>91065963</v>
          </cell>
        </row>
        <row r="44">
          <cell r="C44">
            <v>350910</v>
          </cell>
          <cell r="D44">
            <v>350910</v>
          </cell>
        </row>
        <row r="45">
          <cell r="C45">
            <v>7347525</v>
          </cell>
          <cell r="D45">
            <v>7347525</v>
          </cell>
        </row>
        <row r="46">
          <cell r="C46">
            <v>8</v>
          </cell>
          <cell r="D46">
            <v>8</v>
          </cell>
        </row>
        <row r="48">
          <cell r="C48">
            <v>-2203500</v>
          </cell>
          <cell r="D48">
            <v>-1666049</v>
          </cell>
        </row>
        <row r="50">
          <cell r="C50">
            <v>226325</v>
          </cell>
          <cell r="D50">
            <v>140671</v>
          </cell>
        </row>
        <row r="51">
          <cell r="C51">
            <v>-4599717</v>
          </cell>
          <cell r="D51">
            <v>-770366</v>
          </cell>
        </row>
        <row r="52">
          <cell r="C52">
            <v>-22516872</v>
          </cell>
          <cell r="D52">
            <v>-23326037</v>
          </cell>
        </row>
        <row r="53">
          <cell r="C53">
            <v>8932000</v>
          </cell>
          <cell r="D53">
            <v>7337457</v>
          </cell>
        </row>
        <row r="54">
          <cell r="C54">
            <v>84093439</v>
          </cell>
          <cell r="D54">
            <v>40462255</v>
          </cell>
        </row>
        <row r="55">
          <cell r="C55">
            <v>15702728</v>
          </cell>
          <cell r="D55">
            <v>61189589</v>
          </cell>
        </row>
        <row r="57">
          <cell r="C57">
            <v>278438964</v>
          </cell>
          <cell r="D57">
            <v>270683719</v>
          </cell>
        </row>
      </sheetData>
      <sheetData sheetId="2">
        <row r="6">
          <cell r="C6">
            <v>241404349</v>
          </cell>
          <cell r="D6">
            <v>106778529</v>
          </cell>
          <cell r="E6">
            <v>253193541</v>
          </cell>
          <cell r="F6">
            <v>130017880</v>
          </cell>
        </row>
        <row r="7">
          <cell r="C7">
            <v>-216765012</v>
          </cell>
          <cell r="D7">
            <v>-96466132</v>
          </cell>
          <cell r="E7">
            <v>-219854622</v>
          </cell>
          <cell r="F7">
            <v>-111900638</v>
          </cell>
        </row>
        <row r="9">
          <cell r="C9">
            <v>24639337</v>
          </cell>
          <cell r="D9">
            <v>10312397</v>
          </cell>
          <cell r="E9">
            <v>33338919</v>
          </cell>
          <cell r="F9">
            <v>18117242</v>
          </cell>
        </row>
        <row r="11">
          <cell r="C11">
            <v>-4126938</v>
          </cell>
          <cell r="D11">
            <v>-2034719</v>
          </cell>
          <cell r="E11">
            <v>-3994100</v>
          </cell>
          <cell r="F11">
            <v>-2506482</v>
          </cell>
        </row>
        <row r="12">
          <cell r="C12">
            <v>-3871421</v>
          </cell>
          <cell r="D12">
            <v>-1756028</v>
          </cell>
          <cell r="E12">
            <v>-3478725</v>
          </cell>
          <cell r="F12">
            <v>-1845076</v>
          </cell>
        </row>
        <row r="13">
          <cell r="C13">
            <v>-3067785</v>
          </cell>
          <cell r="D13">
            <v>-1605367</v>
          </cell>
          <cell r="E13">
            <v>-3671948</v>
          </cell>
          <cell r="F13">
            <v>-2138852</v>
          </cell>
        </row>
        <row r="14">
          <cell r="C14">
            <v>5912943</v>
          </cell>
          <cell r="D14">
            <v>1927402</v>
          </cell>
          <cell r="E14">
            <v>11897369</v>
          </cell>
          <cell r="F14">
            <v>9804767</v>
          </cell>
        </row>
        <row r="15">
          <cell r="C15">
            <v>-5817389</v>
          </cell>
          <cell r="D15">
            <v>-2811225</v>
          </cell>
          <cell r="E15">
            <v>-5931875</v>
          </cell>
          <cell r="F15">
            <v>-3970396</v>
          </cell>
        </row>
        <row r="17">
          <cell r="C17">
            <v>13668747</v>
          </cell>
          <cell r="D17">
            <v>4032460</v>
          </cell>
          <cell r="E17">
            <v>28159640</v>
          </cell>
          <cell r="F17">
            <v>17461203</v>
          </cell>
        </row>
        <row r="19">
          <cell r="C19">
            <v>1075976</v>
          </cell>
          <cell r="D19">
            <v>327737</v>
          </cell>
          <cell r="E19">
            <v>257</v>
          </cell>
          <cell r="F19">
            <v>175</v>
          </cell>
        </row>
        <row r="20">
          <cell r="C20">
            <v>-5009</v>
          </cell>
          <cell r="D20">
            <v>-5009</v>
          </cell>
          <cell r="E20">
            <v>-2955</v>
          </cell>
          <cell r="F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</row>
        <row r="23">
          <cell r="C23">
            <v>14739714</v>
          </cell>
          <cell r="D23">
            <v>4355188</v>
          </cell>
          <cell r="E23">
            <v>28156942</v>
          </cell>
          <cell r="F23">
            <v>17461378</v>
          </cell>
        </row>
        <row r="25">
          <cell r="C25">
            <v>4764867</v>
          </cell>
          <cell r="D25">
            <v>1957169</v>
          </cell>
          <cell r="E25">
            <v>9257887</v>
          </cell>
          <cell r="F25">
            <v>6145850</v>
          </cell>
        </row>
        <row r="26">
          <cell r="C26">
            <v>-14535718</v>
          </cell>
          <cell r="D26">
            <v>-7261322</v>
          </cell>
          <cell r="E26">
            <v>-19459091</v>
          </cell>
          <cell r="F26">
            <v>-13916402</v>
          </cell>
        </row>
        <row r="27">
          <cell r="C27">
            <v>10567814</v>
          </cell>
          <cell r="D27">
            <v>5765242</v>
          </cell>
          <cell r="E27">
            <v>6782393</v>
          </cell>
          <cell r="F27">
            <v>3937141</v>
          </cell>
        </row>
        <row r="29">
          <cell r="C29">
            <v>15536677</v>
          </cell>
          <cell r="D29">
            <v>4816277</v>
          </cell>
          <cell r="E29">
            <v>24738131</v>
          </cell>
          <cell r="F29">
            <v>13627967</v>
          </cell>
        </row>
        <row r="31">
          <cell r="C31">
            <v>166051</v>
          </cell>
          <cell r="D31">
            <v>1159237</v>
          </cell>
          <cell r="E31">
            <v>-5341096</v>
          </cell>
          <cell r="F31">
            <v>-3072388</v>
          </cell>
        </row>
        <row r="32">
          <cell r="C32">
            <v>-263447</v>
          </cell>
          <cell r="D32">
            <v>-153867</v>
          </cell>
          <cell r="E32">
            <v>-3376389</v>
          </cell>
          <cell r="F32">
            <v>-14453</v>
          </cell>
        </row>
        <row r="33">
          <cell r="C33">
            <v>429498</v>
          </cell>
          <cell r="D33">
            <v>1313104</v>
          </cell>
          <cell r="E33">
            <v>-1964707</v>
          </cell>
          <cell r="F33">
            <v>-3057935</v>
          </cell>
        </row>
        <row r="35">
          <cell r="C35">
            <v>15702728</v>
          </cell>
          <cell r="D35">
            <v>5975514</v>
          </cell>
          <cell r="E35">
            <v>19397035</v>
          </cell>
          <cell r="F35">
            <v>10555579</v>
          </cell>
        </row>
      </sheetData>
      <sheetData sheetId="3">
        <row r="5">
          <cell r="C5">
            <v>15702728</v>
          </cell>
          <cell r="D5">
            <v>5975514</v>
          </cell>
          <cell r="E5">
            <v>19397035</v>
          </cell>
          <cell r="F5">
            <v>10555579</v>
          </cell>
        </row>
        <row r="10">
          <cell r="C10">
            <v>-716601</v>
          </cell>
          <cell r="D10">
            <v>-281585</v>
          </cell>
          <cell r="E10">
            <v>240709</v>
          </cell>
          <cell r="F10">
            <v>-212</v>
          </cell>
        </row>
        <row r="13">
          <cell r="C13">
            <v>179150</v>
          </cell>
          <cell r="D13">
            <v>70398</v>
          </cell>
          <cell r="E13">
            <v>-48143</v>
          </cell>
          <cell r="F13">
            <v>42</v>
          </cell>
        </row>
        <row r="16">
          <cell r="C16">
            <v>90162</v>
          </cell>
          <cell r="D16">
            <v>90162</v>
          </cell>
          <cell r="E16">
            <v>-13873.61745</v>
          </cell>
          <cell r="F16">
            <v>66682.382549999995</v>
          </cell>
        </row>
        <row r="17">
          <cell r="C17">
            <v>1078887</v>
          </cell>
          <cell r="D17">
            <v>2497897</v>
          </cell>
          <cell r="E17">
            <v>-14218208</v>
          </cell>
          <cell r="F17">
            <v>-14170819</v>
          </cell>
        </row>
        <row r="18">
          <cell r="C18">
            <v>-3829351</v>
          </cell>
          <cell r="D18">
            <v>-1863559</v>
          </cell>
          <cell r="E18">
            <v>3759619</v>
          </cell>
          <cell r="F18">
            <v>5753818</v>
          </cell>
        </row>
        <row r="21">
          <cell r="C21">
            <v>-4508</v>
          </cell>
          <cell r="D21">
            <v>-4508</v>
          </cell>
          <cell r="E21">
            <v>694</v>
          </cell>
          <cell r="F21">
            <v>-3334</v>
          </cell>
        </row>
        <row r="22">
          <cell r="C22">
            <v>-269721.75</v>
          </cell>
          <cell r="D22">
            <v>-658955.75</v>
          </cell>
          <cell r="E22">
            <v>3554552</v>
          </cell>
          <cell r="F22">
            <v>3544144</v>
          </cell>
        </row>
        <row r="24">
          <cell r="C24">
            <v>-3471982.75</v>
          </cell>
          <cell r="D24">
            <v>-150150.75</v>
          </cell>
          <cell r="E24">
            <v>-6724650.6174500007</v>
          </cell>
          <cell r="F24">
            <v>-4809678.6174500007</v>
          </cell>
        </row>
        <row r="26">
          <cell r="C26">
            <v>12230745.25</v>
          </cell>
          <cell r="D26">
            <v>5825363.25</v>
          </cell>
          <cell r="E26">
            <v>12672384.382549999</v>
          </cell>
          <cell r="F26">
            <v>5745900.3825499993</v>
          </cell>
        </row>
      </sheetData>
      <sheetData sheetId="4">
        <row r="4">
          <cell r="M4">
            <v>63791493</v>
          </cell>
        </row>
        <row r="6">
          <cell r="M6">
            <v>19397035</v>
          </cell>
        </row>
        <row r="7">
          <cell r="M7">
            <v>-6724651</v>
          </cell>
        </row>
        <row r="8">
          <cell r="M8">
            <v>12672384</v>
          </cell>
        </row>
        <row r="9">
          <cell r="M9">
            <v>0</v>
          </cell>
        </row>
        <row r="10">
          <cell r="M10">
            <v>-9133707</v>
          </cell>
        </row>
        <row r="11">
          <cell r="M11">
            <v>67330170</v>
          </cell>
        </row>
        <row r="13">
          <cell r="M13">
            <v>91065963</v>
          </cell>
        </row>
        <row r="15">
          <cell r="M15">
            <v>15702728</v>
          </cell>
        </row>
        <row r="16">
          <cell r="M16">
            <v>-3471983</v>
          </cell>
        </row>
        <row r="17">
          <cell r="M17">
            <v>12230745</v>
          </cell>
        </row>
        <row r="18">
          <cell r="M18">
            <v>0</v>
          </cell>
        </row>
        <row r="19">
          <cell r="M19">
            <v>-15963862</v>
          </cell>
        </row>
        <row r="20">
          <cell r="B20">
            <v>350910</v>
          </cell>
          <cell r="C20">
            <v>7347525</v>
          </cell>
          <cell r="D20">
            <v>8</v>
          </cell>
          <cell r="E20">
            <v>-2203500</v>
          </cell>
          <cell r="G20">
            <v>226325</v>
          </cell>
          <cell r="H20">
            <v>-22516872</v>
          </cell>
          <cell r="I20">
            <v>-4599717</v>
          </cell>
          <cell r="J20">
            <v>8932000</v>
          </cell>
          <cell r="K20">
            <v>84093439</v>
          </cell>
          <cell r="L20">
            <v>15702728</v>
          </cell>
          <cell r="M20">
            <v>87332846</v>
          </cell>
        </row>
      </sheetData>
      <sheetData sheetId="5">
        <row r="5">
          <cell r="C5">
            <v>3724924</v>
          </cell>
          <cell r="D5">
            <v>37197328</v>
          </cell>
        </row>
        <row r="6">
          <cell r="C6">
            <v>15702728</v>
          </cell>
          <cell r="D6">
            <v>19397035</v>
          </cell>
        </row>
        <row r="7">
          <cell r="C7">
            <v>3766656</v>
          </cell>
          <cell r="D7">
            <v>17412212</v>
          </cell>
        </row>
        <row r="8">
          <cell r="C8">
            <v>4429333</v>
          </cell>
          <cell r="D8">
            <v>4375797</v>
          </cell>
        </row>
        <row r="9">
          <cell r="C9">
            <v>507186</v>
          </cell>
          <cell r="D9">
            <v>-26408</v>
          </cell>
        </row>
        <row r="10">
          <cell r="C10">
            <v>-884595</v>
          </cell>
          <cell r="D10">
            <v>1821634</v>
          </cell>
        </row>
        <row r="11">
          <cell r="C11">
            <v>86641</v>
          </cell>
          <cell r="D11">
            <v>41297</v>
          </cell>
        </row>
        <row r="12">
          <cell r="C12">
            <v>1255317</v>
          </cell>
          <cell r="D12">
            <v>1822357</v>
          </cell>
        </row>
        <row r="13">
          <cell r="C13">
            <v>181340</v>
          </cell>
          <cell r="D13">
            <v>234692</v>
          </cell>
        </row>
        <row r="14">
          <cell r="C14">
            <v>0</v>
          </cell>
          <cell r="D14">
            <v>0</v>
          </cell>
        </row>
        <row r="15">
          <cell r="C15">
            <v>-1315020</v>
          </cell>
          <cell r="D15">
            <v>-1638831</v>
          </cell>
        </row>
        <row r="16">
          <cell r="C16">
            <v>4993786</v>
          </cell>
          <cell r="D16">
            <v>3367847</v>
          </cell>
        </row>
        <row r="17">
          <cell r="C17">
            <v>-166051</v>
          </cell>
          <cell r="D17">
            <v>5341096</v>
          </cell>
        </row>
        <row r="18">
          <cell r="C18">
            <v>-3250711</v>
          </cell>
          <cell r="D18">
            <v>-1822487</v>
          </cell>
        </row>
        <row r="19">
          <cell r="C19">
            <v>4622393</v>
          </cell>
          <cell r="D19">
            <v>2725839</v>
          </cell>
        </row>
        <row r="20">
          <cell r="C20">
            <v>0</v>
          </cell>
          <cell r="D20">
            <v>2450</v>
          </cell>
        </row>
        <row r="21">
          <cell r="C21">
            <v>2251670</v>
          </cell>
          <cell r="D21">
            <v>-696303</v>
          </cell>
        </row>
        <row r="22">
          <cell r="C22">
            <v>6494303</v>
          </cell>
          <cell r="D22">
            <v>8804175</v>
          </cell>
        </row>
        <row r="23">
          <cell r="C23">
            <v>-15438936</v>
          </cell>
          <cell r="D23">
            <v>-6940943</v>
          </cell>
        </row>
        <row r="25">
          <cell r="C25">
            <v>-12860764</v>
          </cell>
          <cell r="D25">
            <v>4330681</v>
          </cell>
        </row>
        <row r="27">
          <cell r="C27">
            <v>2436803</v>
          </cell>
          <cell r="D27">
            <v>1350405</v>
          </cell>
        </row>
        <row r="28">
          <cell r="C28">
            <v>-15028362</v>
          </cell>
          <cell r="D28">
            <v>-6549541</v>
          </cell>
        </row>
        <row r="29">
          <cell r="C29">
            <v>-557745</v>
          </cell>
          <cell r="D29">
            <v>-860133</v>
          </cell>
        </row>
        <row r="30">
          <cell r="C30">
            <v>-7418780</v>
          </cell>
          <cell r="D30">
            <v>9716281</v>
          </cell>
        </row>
        <row r="31">
          <cell r="C31">
            <v>8041323</v>
          </cell>
          <cell r="D31">
            <v>187982</v>
          </cell>
        </row>
        <row r="32">
          <cell r="C32">
            <v>-334003</v>
          </cell>
          <cell r="D32">
            <v>485687</v>
          </cell>
        </row>
        <row r="34">
          <cell r="C34">
            <v>6608620</v>
          </cell>
          <cell r="D34">
            <v>41139928</v>
          </cell>
        </row>
        <row r="36">
          <cell r="C36">
            <v>-4773454</v>
          </cell>
          <cell r="D36">
            <v>-2518647</v>
          </cell>
        </row>
        <row r="37">
          <cell r="C37">
            <v>3343892</v>
          </cell>
          <cell r="D37">
            <v>1477465</v>
          </cell>
        </row>
        <row r="38">
          <cell r="C38">
            <v>-75022</v>
          </cell>
          <cell r="D38">
            <v>-531771</v>
          </cell>
        </row>
        <row r="39">
          <cell r="C39">
            <v>-1120935</v>
          </cell>
          <cell r="D39">
            <v>-878513</v>
          </cell>
        </row>
        <row r="40">
          <cell r="C40">
            <v>-258177</v>
          </cell>
          <cell r="D40">
            <v>-1491134</v>
          </cell>
        </row>
        <row r="42">
          <cell r="C42">
            <v>-13224009</v>
          </cell>
          <cell r="D42">
            <v>-12300157</v>
          </cell>
        </row>
        <row r="44">
          <cell r="C44">
            <v>100580</v>
          </cell>
          <cell r="D44">
            <v>121705</v>
          </cell>
        </row>
        <row r="45">
          <cell r="C45">
            <v>-13651635</v>
          </cell>
          <cell r="D45">
            <v>-6531806</v>
          </cell>
        </row>
        <row r="46">
          <cell r="C46">
            <v>-1028283</v>
          </cell>
          <cell r="D46">
            <v>-1808789</v>
          </cell>
        </row>
        <row r="47">
          <cell r="C47">
            <v>1429092</v>
          </cell>
          <cell r="D47">
            <v>-4026470</v>
          </cell>
        </row>
        <row r="48">
          <cell r="C48">
            <v>0</v>
          </cell>
          <cell r="D48">
            <v>0</v>
          </cell>
        </row>
        <row r="49">
          <cell r="C49">
            <v>0</v>
          </cell>
          <cell r="D49">
            <v>0</v>
          </cell>
        </row>
        <row r="50">
          <cell r="C50">
            <v>-73763</v>
          </cell>
          <cell r="D50">
            <v>-54797</v>
          </cell>
        </row>
        <row r="52">
          <cell r="C52">
            <v>13036991</v>
          </cell>
          <cell r="D52">
            <v>2627655</v>
          </cell>
        </row>
        <row r="54">
          <cell r="C54">
            <v>51518215</v>
          </cell>
          <cell r="D54">
            <v>24555005</v>
          </cell>
        </row>
        <row r="55">
          <cell r="C55">
            <v>-18654788</v>
          </cell>
          <cell r="D55">
            <v>-11571190</v>
          </cell>
        </row>
        <row r="56">
          <cell r="C56">
            <v>-15963862</v>
          </cell>
          <cell r="D56">
            <v>-9133707</v>
          </cell>
        </row>
        <row r="57">
          <cell r="C57">
            <v>-4975837</v>
          </cell>
          <cell r="D57">
            <v>-2592419</v>
          </cell>
        </row>
        <row r="58">
          <cell r="C58">
            <v>1331052</v>
          </cell>
          <cell r="D58">
            <v>1479997</v>
          </cell>
        </row>
        <row r="59">
          <cell r="C59">
            <v>-217789</v>
          </cell>
          <cell r="D59">
            <v>-110031</v>
          </cell>
        </row>
        <row r="61">
          <cell r="C61">
            <v>3537906</v>
          </cell>
          <cell r="D61">
            <v>27524826</v>
          </cell>
        </row>
        <row r="62">
          <cell r="C62">
            <v>-4683220</v>
          </cell>
          <cell r="D62">
            <v>-4199255</v>
          </cell>
        </row>
        <row r="63">
          <cell r="C63">
            <v>25933</v>
          </cell>
          <cell r="D63">
            <v>322301</v>
          </cell>
        </row>
        <row r="64">
          <cell r="C64">
            <v>-1119381</v>
          </cell>
          <cell r="D64">
            <v>23647872</v>
          </cell>
        </row>
        <row r="66">
          <cell r="C66">
            <v>18951973</v>
          </cell>
          <cell r="D66">
            <v>20778266</v>
          </cell>
        </row>
        <row r="68">
          <cell r="C68">
            <v>17832592</v>
          </cell>
          <cell r="D68">
            <v>44426138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ntro"/>
      <sheetName val="Bilanço A"/>
      <sheetName val="Bilanço P"/>
      <sheetName val="Gelir Tablosu"/>
      <sheetName val="ÖKD"/>
      <sheetName val="NA"/>
      <sheetName val="1"/>
      <sheetName val="Covenant &amp; EBITDA - Jun'24"/>
      <sheetName val="VAFÖK-RO"/>
      <sheetName val="2"/>
      <sheetName val="5"/>
      <sheetName val="6"/>
      <sheetName val="7"/>
      <sheetName val="7.1"/>
      <sheetName val="7.2"/>
      <sheetName val="7.3"/>
      <sheetName val="8"/>
      <sheetName val="9"/>
      <sheetName val="10"/>
      <sheetName val="11"/>
      <sheetName val="12"/>
      <sheetName val="12.1"/>
      <sheetName val="14"/>
      <sheetName val="15"/>
      <sheetName val="16"/>
      <sheetName val="17"/>
      <sheetName val="18-19"/>
      <sheetName val="18-19 Mart Revize"/>
      <sheetName val="20"/>
      <sheetName val="21"/>
      <sheetName val="FMC Check"/>
      <sheetName val="22"/>
      <sheetName val="23"/>
      <sheetName val="24"/>
    </sheetNames>
    <sheetDataSet>
      <sheetData sheetId="0"/>
      <sheetData sheetId="1">
        <row r="16">
          <cell r="N16">
            <v>17854870</v>
          </cell>
          <cell r="O16">
            <v>18990283</v>
          </cell>
        </row>
        <row r="19">
          <cell r="N19">
            <v>40263923</v>
          </cell>
          <cell r="O19">
            <v>31505217</v>
          </cell>
        </row>
        <row r="20">
          <cell r="N20">
            <v>14336751</v>
          </cell>
          <cell r="O20">
            <v>25361080</v>
          </cell>
        </row>
        <row r="22">
          <cell r="N22">
            <v>1771611</v>
          </cell>
          <cell r="O22">
            <v>1489549</v>
          </cell>
        </row>
        <row r="23">
          <cell r="N23">
            <v>470086</v>
          </cell>
          <cell r="O23">
            <v>253495</v>
          </cell>
        </row>
        <row r="24">
          <cell r="N24">
            <v>691806</v>
          </cell>
          <cell r="O24">
            <v>1412846</v>
          </cell>
        </row>
        <row r="25">
          <cell r="N25">
            <v>51133871</v>
          </cell>
          <cell r="O25">
            <v>36612578</v>
          </cell>
        </row>
        <row r="26">
          <cell r="N26">
            <v>3009531</v>
          </cell>
          <cell r="O26">
            <v>2398950</v>
          </cell>
        </row>
        <row r="27">
          <cell r="N27">
            <v>7066219</v>
          </cell>
          <cell r="O27">
            <v>10315861</v>
          </cell>
        </row>
        <row r="28">
          <cell r="N28">
            <v>0</v>
          </cell>
          <cell r="O28">
            <v>0</v>
          </cell>
        </row>
        <row r="29">
          <cell r="N29">
            <v>0</v>
          </cell>
          <cell r="O29">
            <v>37857</v>
          </cell>
        </row>
        <row r="37">
          <cell r="N37">
            <v>567424</v>
          </cell>
          <cell r="O37">
            <v>434108</v>
          </cell>
        </row>
        <row r="39">
          <cell r="N39">
            <v>701</v>
          </cell>
          <cell r="O39">
            <v>20820</v>
          </cell>
        </row>
        <row r="41">
          <cell r="N41">
            <v>12390575</v>
          </cell>
          <cell r="O41">
            <v>12318327</v>
          </cell>
        </row>
        <row r="42">
          <cell r="N42">
            <v>76155113</v>
          </cell>
          <cell r="O42">
            <v>71345262</v>
          </cell>
        </row>
        <row r="44">
          <cell r="N44">
            <v>17643618</v>
          </cell>
          <cell r="O44">
            <v>22401227</v>
          </cell>
        </row>
        <row r="45">
          <cell r="N45">
            <v>882784</v>
          </cell>
          <cell r="O45">
            <v>1021653</v>
          </cell>
        </row>
        <row r="46">
          <cell r="N46">
            <v>1328067</v>
          </cell>
          <cell r="O46">
            <v>1216913</v>
          </cell>
        </row>
        <row r="47">
          <cell r="N47">
            <v>15233244</v>
          </cell>
          <cell r="O47">
            <v>16715172</v>
          </cell>
        </row>
        <row r="48">
          <cell r="N48">
            <v>17075255</v>
          </cell>
          <cell r="O48">
            <v>16232221</v>
          </cell>
        </row>
        <row r="49">
          <cell r="N49">
            <v>230227</v>
          </cell>
          <cell r="O49">
            <v>156464</v>
          </cell>
        </row>
        <row r="50">
          <cell r="N50">
            <v>333288</v>
          </cell>
          <cell r="O50">
            <v>443836</v>
          </cell>
        </row>
      </sheetData>
      <sheetData sheetId="2">
        <row r="19">
          <cell r="L19">
            <v>19641365</v>
          </cell>
          <cell r="M19">
            <v>24502275</v>
          </cell>
        </row>
        <row r="21">
          <cell r="L21">
            <v>18738598</v>
          </cell>
          <cell r="M21">
            <v>17645216</v>
          </cell>
        </row>
        <row r="22">
          <cell r="L22">
            <v>1123660</v>
          </cell>
        </row>
        <row r="23">
          <cell r="L23">
            <v>174968</v>
          </cell>
          <cell r="M23">
            <v>217322</v>
          </cell>
        </row>
        <row r="24">
          <cell r="L24">
            <v>6741333</v>
          </cell>
        </row>
        <row r="26">
          <cell r="L26">
            <v>8885802</v>
          </cell>
          <cell r="M26">
            <v>12285393</v>
          </cell>
        </row>
        <row r="27">
          <cell r="L27">
            <v>49355603</v>
          </cell>
          <cell r="M27">
            <v>53281611</v>
          </cell>
        </row>
        <row r="29">
          <cell r="L29">
            <v>4055</v>
          </cell>
          <cell r="M29">
            <v>780363</v>
          </cell>
        </row>
        <row r="30">
          <cell r="L30">
            <v>1622264</v>
          </cell>
          <cell r="M30">
            <v>1251808</v>
          </cell>
        </row>
        <row r="31">
          <cell r="L31">
            <v>4040902</v>
          </cell>
          <cell r="M31">
            <v>730192</v>
          </cell>
        </row>
        <row r="33">
          <cell r="L33">
            <v>1504939</v>
          </cell>
          <cell r="M33">
            <v>1588836</v>
          </cell>
        </row>
        <row r="34">
          <cell r="L34">
            <v>3851578</v>
          </cell>
          <cell r="M34">
            <v>5042844</v>
          </cell>
        </row>
        <row r="35">
          <cell r="L35">
            <v>97337</v>
          </cell>
          <cell r="M35">
            <v>92067</v>
          </cell>
        </row>
        <row r="36">
          <cell r="L36">
            <v>149154</v>
          </cell>
          <cell r="M36">
            <v>0</v>
          </cell>
        </row>
        <row r="46">
          <cell r="L46">
            <v>45848512</v>
          </cell>
          <cell r="M46">
            <v>37970292</v>
          </cell>
        </row>
        <row r="47">
          <cell r="L47">
            <v>15472924</v>
          </cell>
        </row>
        <row r="48">
          <cell r="L48">
            <v>953051</v>
          </cell>
          <cell r="M48">
            <v>860844</v>
          </cell>
        </row>
        <row r="49">
          <cell r="L49">
            <v>4867742</v>
          </cell>
          <cell r="M49">
            <v>13297092</v>
          </cell>
        </row>
        <row r="52">
          <cell r="L52">
            <v>3071216</v>
          </cell>
          <cell r="M52">
            <v>2298923</v>
          </cell>
        </row>
        <row r="53">
          <cell r="L53">
            <v>1615706</v>
          </cell>
          <cell r="M53">
            <v>1715034</v>
          </cell>
        </row>
        <row r="54">
          <cell r="L54">
            <v>2035634</v>
          </cell>
          <cell r="M54">
            <v>4688907</v>
          </cell>
        </row>
        <row r="56">
          <cell r="L56">
            <v>1170835</v>
          </cell>
          <cell r="M56">
            <v>1165178</v>
          </cell>
        </row>
        <row r="57">
          <cell r="L57">
            <v>138940</v>
          </cell>
          <cell r="M57">
            <v>203559</v>
          </cell>
        </row>
        <row r="65">
          <cell r="L65">
            <v>350910</v>
          </cell>
          <cell r="M65">
            <v>350910</v>
          </cell>
        </row>
        <row r="66">
          <cell r="L66">
            <v>7347525</v>
          </cell>
          <cell r="M66">
            <v>7347525</v>
          </cell>
        </row>
        <row r="67">
          <cell r="L67">
            <v>8</v>
          </cell>
          <cell r="M67">
            <v>8</v>
          </cell>
        </row>
        <row r="70">
          <cell r="L70">
            <v>-2203500</v>
          </cell>
          <cell r="M70">
            <v>-1666049</v>
          </cell>
        </row>
        <row r="74">
          <cell r="L74">
            <v>226325</v>
          </cell>
          <cell r="M74">
            <v>140671</v>
          </cell>
        </row>
        <row r="75">
          <cell r="L75">
            <v>-4599717</v>
          </cell>
          <cell r="M75">
            <v>-770366</v>
          </cell>
        </row>
        <row r="76">
          <cell r="L76">
            <v>-22516872</v>
          </cell>
          <cell r="M76">
            <v>-23326037</v>
          </cell>
        </row>
        <row r="77">
          <cell r="L77">
            <v>8932000</v>
          </cell>
          <cell r="M77">
            <v>7337457</v>
          </cell>
        </row>
        <row r="78">
          <cell r="L78">
            <v>84093439</v>
          </cell>
          <cell r="M78">
            <v>40462255</v>
          </cell>
        </row>
        <row r="79">
          <cell r="L79">
            <v>15702728</v>
          </cell>
          <cell r="M79">
            <v>61189589</v>
          </cell>
        </row>
      </sheetData>
      <sheetData sheetId="3">
        <row r="10">
          <cell r="N10">
            <v>241404349</v>
          </cell>
          <cell r="O10">
            <v>106778529</v>
          </cell>
          <cell r="P10">
            <v>253193541</v>
          </cell>
          <cell r="Q10">
            <v>130017880</v>
          </cell>
        </row>
        <row r="11">
          <cell r="N11">
            <v>-216765012</v>
          </cell>
          <cell r="O11">
            <v>-96466132</v>
          </cell>
          <cell r="P11">
            <v>-219854622</v>
          </cell>
          <cell r="Q11">
            <v>-111900638</v>
          </cell>
        </row>
        <row r="13">
          <cell r="N13">
            <v>-4126938</v>
          </cell>
          <cell r="O13">
            <v>-2034719</v>
          </cell>
          <cell r="P13">
            <v>-3994100</v>
          </cell>
          <cell r="Q13">
            <v>-2506482</v>
          </cell>
        </row>
        <row r="14">
          <cell r="N14">
            <v>-3871421</v>
          </cell>
          <cell r="O14">
            <v>-1756028</v>
          </cell>
          <cell r="P14">
            <v>-3478725</v>
          </cell>
          <cell r="Q14">
            <v>-1845076</v>
          </cell>
        </row>
        <row r="15">
          <cell r="N15">
            <v>-3067785</v>
          </cell>
          <cell r="O15">
            <v>-1605367</v>
          </cell>
          <cell r="P15">
            <v>-3671948</v>
          </cell>
          <cell r="Q15">
            <v>-2138852</v>
          </cell>
        </row>
        <row r="16">
          <cell r="N16">
            <v>5912943</v>
          </cell>
          <cell r="O16">
            <v>1927402</v>
          </cell>
          <cell r="P16">
            <v>11897369</v>
          </cell>
          <cell r="Q16">
            <v>9804767</v>
          </cell>
        </row>
        <row r="17">
          <cell r="N17">
            <v>-5817389</v>
          </cell>
          <cell r="O17">
            <v>-2811225</v>
          </cell>
          <cell r="P17">
            <v>-5931875</v>
          </cell>
          <cell r="Q17">
            <v>-3970396</v>
          </cell>
        </row>
        <row r="19">
          <cell r="N19">
            <v>1075976</v>
          </cell>
          <cell r="O19">
            <v>327737</v>
          </cell>
          <cell r="P19">
            <v>257</v>
          </cell>
          <cell r="Q19">
            <v>175</v>
          </cell>
        </row>
        <row r="20">
          <cell r="N20">
            <v>-5009</v>
          </cell>
          <cell r="O20">
            <v>-5009</v>
          </cell>
          <cell r="P20">
            <v>-2955</v>
          </cell>
          <cell r="Q20">
            <v>0</v>
          </cell>
        </row>
        <row r="22">
          <cell r="N22">
            <v>4764867</v>
          </cell>
          <cell r="O22">
            <v>1957169</v>
          </cell>
          <cell r="P22">
            <v>9257887</v>
          </cell>
          <cell r="Q22">
            <v>6145850</v>
          </cell>
        </row>
        <row r="23">
          <cell r="N23">
            <v>-14535718</v>
          </cell>
          <cell r="O23">
            <v>-7261322</v>
          </cell>
          <cell r="P23">
            <v>-19459091</v>
          </cell>
          <cell r="Q23">
            <v>-13916402</v>
          </cell>
        </row>
        <row r="24">
          <cell r="N24">
            <v>10567814</v>
          </cell>
          <cell r="O24">
            <v>5765242</v>
          </cell>
          <cell r="P24">
            <v>6782393</v>
          </cell>
          <cell r="Q24">
            <v>3937141</v>
          </cell>
        </row>
        <row r="27">
          <cell r="N27">
            <v>-263447</v>
          </cell>
          <cell r="O27">
            <v>-153867</v>
          </cell>
          <cell r="P27">
            <v>-3376389</v>
          </cell>
          <cell r="Q27">
            <v>-14453</v>
          </cell>
        </row>
        <row r="28">
          <cell r="N28">
            <v>429498</v>
          </cell>
          <cell r="O28">
            <v>1313104</v>
          </cell>
          <cell r="P28">
            <v>-1964707</v>
          </cell>
          <cell r="Q28">
            <v>-3057935</v>
          </cell>
        </row>
        <row r="39">
          <cell r="N39">
            <v>-716601</v>
          </cell>
          <cell r="O39">
            <v>-281585</v>
          </cell>
          <cell r="P39">
            <v>240709</v>
          </cell>
          <cell r="Q39">
            <v>-212</v>
          </cell>
        </row>
        <row r="43">
          <cell r="N43">
            <v>179150</v>
          </cell>
          <cell r="O43">
            <v>70398</v>
          </cell>
          <cell r="P43">
            <v>-48143</v>
          </cell>
          <cell r="Q43">
            <v>42</v>
          </cell>
        </row>
        <row r="48">
          <cell r="N48">
            <v>90162</v>
          </cell>
          <cell r="O48">
            <v>90162</v>
          </cell>
          <cell r="P48">
            <v>-13873.61745</v>
          </cell>
          <cell r="Q48">
            <v>66682.382549999995</v>
          </cell>
        </row>
        <row r="50">
          <cell r="N50">
            <v>1078887</v>
          </cell>
          <cell r="O50">
            <v>2497897</v>
          </cell>
          <cell r="P50">
            <v>-14218208</v>
          </cell>
          <cell r="Q50">
            <v>-14170819</v>
          </cell>
        </row>
        <row r="51">
          <cell r="N51">
            <v>-3829351</v>
          </cell>
          <cell r="O51">
            <v>-1863559</v>
          </cell>
          <cell r="P51">
            <v>3759619</v>
          </cell>
          <cell r="Q51">
            <v>5753818</v>
          </cell>
        </row>
        <row r="57">
          <cell r="N57">
            <v>-4508</v>
          </cell>
          <cell r="O57">
            <v>-4508</v>
          </cell>
          <cell r="P57">
            <v>694</v>
          </cell>
          <cell r="Q57">
            <v>-3334</v>
          </cell>
        </row>
        <row r="58">
          <cell r="N58">
            <v>-269721.75</v>
          </cell>
          <cell r="O58">
            <v>-658955.75</v>
          </cell>
          <cell r="P58">
            <v>3554552</v>
          </cell>
          <cell r="Q58">
            <v>3544144</v>
          </cell>
        </row>
      </sheetData>
      <sheetData sheetId="4">
        <row r="17">
          <cell r="C17">
            <v>350910</v>
          </cell>
          <cell r="D17">
            <v>7347525</v>
          </cell>
          <cell r="E17">
            <v>8</v>
          </cell>
          <cell r="F17">
            <v>-1770275</v>
          </cell>
          <cell r="G17">
            <v>124866</v>
          </cell>
          <cell r="H17">
            <v>-12451543</v>
          </cell>
          <cell r="I17">
            <v>55552</v>
          </cell>
          <cell r="J17">
            <v>6691055</v>
          </cell>
          <cell r="K17">
            <v>28854471</v>
          </cell>
          <cell r="L17">
            <v>34588924</v>
          </cell>
        </row>
        <row r="18"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19397035</v>
          </cell>
        </row>
        <row r="19">
          <cell r="C19">
            <v>0</v>
          </cell>
          <cell r="D19">
            <v>0</v>
          </cell>
          <cell r="E19">
            <v>0</v>
          </cell>
          <cell r="F19">
            <v>192566</v>
          </cell>
          <cell r="G19">
            <v>-13180</v>
          </cell>
          <cell r="H19">
            <v>-10663656</v>
          </cell>
          <cell r="I19">
            <v>3759619</v>
          </cell>
          <cell r="J19">
            <v>0</v>
          </cell>
          <cell r="K19">
            <v>0</v>
          </cell>
          <cell r="L19">
            <v>0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34588924</v>
          </cell>
          <cell r="L22">
            <v>-34588924</v>
          </cell>
        </row>
        <row r="23"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910166</v>
          </cell>
          <cell r="K23">
            <v>-10043873</v>
          </cell>
          <cell r="L23">
            <v>0</v>
          </cell>
        </row>
        <row r="25">
          <cell r="C25">
            <v>350910</v>
          </cell>
          <cell r="D25">
            <v>7347525</v>
          </cell>
          <cell r="E25">
            <v>8</v>
          </cell>
          <cell r="F25">
            <v>-1577709</v>
          </cell>
          <cell r="G25">
            <v>111686</v>
          </cell>
          <cell r="H25">
            <v>-23115199</v>
          </cell>
          <cell r="I25">
            <v>3815171</v>
          </cell>
          <cell r="J25">
            <v>7601221</v>
          </cell>
          <cell r="K25">
            <v>53399522</v>
          </cell>
          <cell r="L25">
            <v>19397035</v>
          </cell>
        </row>
        <row r="32">
          <cell r="C32">
            <v>350910</v>
          </cell>
          <cell r="D32">
            <v>7347525</v>
          </cell>
          <cell r="E32">
            <v>8</v>
          </cell>
          <cell r="F32">
            <v>-1666049</v>
          </cell>
          <cell r="G32">
            <v>140671</v>
          </cell>
          <cell r="H32">
            <v>-23326037</v>
          </cell>
          <cell r="I32">
            <v>-770366</v>
          </cell>
          <cell r="J32">
            <v>7337457</v>
          </cell>
          <cell r="K32">
            <v>40462255</v>
          </cell>
          <cell r="L32">
            <v>61189589</v>
          </cell>
        </row>
        <row r="33"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15702728</v>
          </cell>
        </row>
        <row r="34">
          <cell r="C34">
            <v>0</v>
          </cell>
          <cell r="D34">
            <v>0</v>
          </cell>
          <cell r="E34">
            <v>0</v>
          </cell>
          <cell r="F34">
            <v>-537451</v>
          </cell>
          <cell r="G34">
            <v>85654</v>
          </cell>
          <cell r="H34">
            <v>809165</v>
          </cell>
          <cell r="I34">
            <v>-3829351</v>
          </cell>
          <cell r="J34">
            <v>0</v>
          </cell>
          <cell r="K34">
            <v>0</v>
          </cell>
          <cell r="L34">
            <v>0</v>
          </cell>
        </row>
        <row r="37"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61189589</v>
          </cell>
          <cell r="L37">
            <v>-61189589</v>
          </cell>
        </row>
        <row r="38"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1594543</v>
          </cell>
          <cell r="K38">
            <v>-17558405</v>
          </cell>
          <cell r="L38">
            <v>0</v>
          </cell>
        </row>
        <row r="40">
          <cell r="C40">
            <v>350910</v>
          </cell>
          <cell r="D40">
            <v>7347525</v>
          </cell>
          <cell r="E40">
            <v>8</v>
          </cell>
          <cell r="F40">
            <v>-2203500</v>
          </cell>
          <cell r="G40">
            <v>226325</v>
          </cell>
          <cell r="H40">
            <v>-22516872</v>
          </cell>
          <cell r="I40">
            <v>-4599717</v>
          </cell>
          <cell r="J40">
            <v>8932000</v>
          </cell>
          <cell r="K40">
            <v>84093439</v>
          </cell>
          <cell r="L40">
            <v>15702728</v>
          </cell>
        </row>
      </sheetData>
      <sheetData sheetId="5">
        <row r="9">
          <cell r="D9">
            <v>15702728</v>
          </cell>
          <cell r="E9">
            <v>19397035</v>
          </cell>
        </row>
        <row r="11">
          <cell r="D11">
            <v>4429333</v>
          </cell>
          <cell r="E11">
            <v>4375797</v>
          </cell>
        </row>
        <row r="12">
          <cell r="D12">
            <v>507186</v>
          </cell>
          <cell r="E12">
            <v>-26408</v>
          </cell>
        </row>
        <row r="13">
          <cell r="D13">
            <v>-884595</v>
          </cell>
          <cell r="E13">
            <v>1821634</v>
          </cell>
        </row>
        <row r="14">
          <cell r="D14">
            <v>86641</v>
          </cell>
          <cell r="E14">
            <v>41297</v>
          </cell>
        </row>
        <row r="15">
          <cell r="D15">
            <v>1255317</v>
          </cell>
          <cell r="E15">
            <v>1822357</v>
          </cell>
        </row>
        <row r="16">
          <cell r="D16">
            <v>181340</v>
          </cell>
          <cell r="E16">
            <v>234692</v>
          </cell>
        </row>
        <row r="17">
          <cell r="D17">
            <v>0</v>
          </cell>
          <cell r="E17">
            <v>0</v>
          </cell>
        </row>
        <row r="18">
          <cell r="D18">
            <v>-1315020</v>
          </cell>
          <cell r="E18">
            <v>-1638831</v>
          </cell>
        </row>
        <row r="19">
          <cell r="D19">
            <v>4993786</v>
          </cell>
          <cell r="E19">
            <v>3367847</v>
          </cell>
        </row>
        <row r="20">
          <cell r="D20">
            <v>-166051</v>
          </cell>
          <cell r="E20">
            <v>5341096</v>
          </cell>
        </row>
        <row r="21">
          <cell r="D21">
            <v>-3250711</v>
          </cell>
          <cell r="E21">
            <v>-1822487</v>
          </cell>
        </row>
        <row r="22">
          <cell r="D22">
            <v>4622393</v>
          </cell>
          <cell r="E22">
            <v>2725839</v>
          </cell>
        </row>
        <row r="23">
          <cell r="D23">
            <v>0</v>
          </cell>
          <cell r="E23">
            <v>2450</v>
          </cell>
        </row>
        <row r="24">
          <cell r="D24">
            <v>2251670</v>
          </cell>
          <cell r="E24">
            <v>-696303</v>
          </cell>
        </row>
        <row r="25">
          <cell r="D25">
            <v>6494303</v>
          </cell>
          <cell r="E25">
            <v>8804175</v>
          </cell>
        </row>
        <row r="26">
          <cell r="D26">
            <v>-15438936</v>
          </cell>
          <cell r="E26">
            <v>-6940943</v>
          </cell>
        </row>
        <row r="31">
          <cell r="D31">
            <v>2436803</v>
          </cell>
          <cell r="E31">
            <v>1350405</v>
          </cell>
        </row>
        <row r="32">
          <cell r="D32">
            <v>-15028362</v>
          </cell>
          <cell r="E32">
            <v>-6549541</v>
          </cell>
        </row>
        <row r="33">
          <cell r="D33">
            <v>-557745</v>
          </cell>
          <cell r="E33">
            <v>-860133</v>
          </cell>
        </row>
        <row r="34">
          <cell r="D34">
            <v>-7418780</v>
          </cell>
          <cell r="E34">
            <v>9716281</v>
          </cell>
        </row>
        <row r="35">
          <cell r="D35">
            <v>8041323</v>
          </cell>
          <cell r="E35">
            <v>187982</v>
          </cell>
        </row>
        <row r="36">
          <cell r="D36">
            <v>-334003</v>
          </cell>
          <cell r="E36">
            <v>485687</v>
          </cell>
        </row>
        <row r="44">
          <cell r="D44">
            <v>-4773454</v>
          </cell>
          <cell r="E44">
            <v>-2518647</v>
          </cell>
        </row>
        <row r="45">
          <cell r="D45">
            <v>3343892</v>
          </cell>
          <cell r="E45">
            <v>1477465</v>
          </cell>
        </row>
        <row r="46">
          <cell r="D46">
            <v>-75022</v>
          </cell>
          <cell r="E46">
            <v>-531771</v>
          </cell>
        </row>
        <row r="47">
          <cell r="D47">
            <v>-1120935</v>
          </cell>
          <cell r="E47">
            <v>-878513</v>
          </cell>
        </row>
        <row r="48">
          <cell r="D48">
            <v>-258177</v>
          </cell>
          <cell r="E48">
            <v>-1491134</v>
          </cell>
        </row>
        <row r="52">
          <cell r="D52">
            <v>100580</v>
          </cell>
          <cell r="E52">
            <v>121705</v>
          </cell>
        </row>
        <row r="53">
          <cell r="D53">
            <v>-13651635</v>
          </cell>
          <cell r="E53">
            <v>-6531806</v>
          </cell>
        </row>
        <row r="54">
          <cell r="D54">
            <v>-1028283</v>
          </cell>
          <cell r="E54">
            <v>-1808789</v>
          </cell>
        </row>
        <row r="55">
          <cell r="D55">
            <v>1429092</v>
          </cell>
          <cell r="E55">
            <v>-4026470</v>
          </cell>
        </row>
        <row r="56">
          <cell r="D56">
            <v>0</v>
          </cell>
          <cell r="E56">
            <v>0</v>
          </cell>
        </row>
        <row r="57">
          <cell r="D57">
            <v>0</v>
          </cell>
          <cell r="E57">
            <v>0</v>
          </cell>
        </row>
        <row r="58">
          <cell r="D58">
            <v>-73763</v>
          </cell>
          <cell r="E58">
            <v>-54797</v>
          </cell>
        </row>
        <row r="63">
          <cell r="D63">
            <v>51518215</v>
          </cell>
          <cell r="E63">
            <v>24555005</v>
          </cell>
        </row>
        <row r="66">
          <cell r="D66">
            <v>-18654788</v>
          </cell>
          <cell r="E66">
            <v>-11571190</v>
          </cell>
        </row>
        <row r="67">
          <cell r="D67">
            <v>-15963862</v>
          </cell>
          <cell r="E67">
            <v>-9133707</v>
          </cell>
        </row>
        <row r="68">
          <cell r="D68">
            <v>-4975837</v>
          </cell>
          <cell r="E68">
            <v>-2592419</v>
          </cell>
        </row>
        <row r="69">
          <cell r="D69">
            <v>1331052</v>
          </cell>
          <cell r="E69">
            <v>1479997</v>
          </cell>
        </row>
        <row r="70">
          <cell r="D70">
            <v>-217789</v>
          </cell>
          <cell r="E70">
            <v>-110031</v>
          </cell>
        </row>
        <row r="75">
          <cell r="D75">
            <v>-4683220</v>
          </cell>
          <cell r="E75">
            <v>-4199255</v>
          </cell>
        </row>
        <row r="77">
          <cell r="D77">
            <v>25933</v>
          </cell>
          <cell r="E77">
            <v>322301</v>
          </cell>
        </row>
        <row r="78">
          <cell r="D78">
            <v>-1119381</v>
          </cell>
          <cell r="E78">
            <v>23647872</v>
          </cell>
        </row>
        <row r="79">
          <cell r="D79">
            <v>18951973</v>
          </cell>
          <cell r="E79">
            <v>20778266</v>
          </cell>
        </row>
        <row r="80">
          <cell r="D80">
            <v>17832592</v>
          </cell>
          <cell r="E80">
            <v>44426138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I40"/>
  <sheetViews>
    <sheetView showGridLines="0" tabSelected="1" view="pageBreakPreview" zoomScaleNormal="100" zoomScaleSheetLayoutView="100" workbookViewId="0">
      <selection activeCell="F2" sqref="F2"/>
    </sheetView>
  </sheetViews>
  <sheetFormatPr defaultColWidth="9.109375" defaultRowHeight="11.4"/>
  <cols>
    <col min="1" max="1" width="41.109375" style="10" customWidth="1"/>
    <col min="2" max="2" width="11.109375" style="10" customWidth="1"/>
    <col min="3" max="3" width="18.6640625" style="175" customWidth="1"/>
    <col min="4" max="4" width="18.6640625" style="10" customWidth="1"/>
    <col min="5" max="5" width="9.109375" style="10"/>
    <col min="6" max="6" width="7.6640625" style="10" bestFit="1" customWidth="1"/>
    <col min="7" max="7" width="9.109375" style="10"/>
    <col min="8" max="9" width="9.6640625" style="10" bestFit="1" customWidth="1"/>
    <col min="10" max="16384" width="9.109375" style="10"/>
  </cols>
  <sheetData>
    <row r="1" spans="1:9" ht="25.65" customHeight="1">
      <c r="A1" s="8" t="s">
        <v>169</v>
      </c>
      <c r="B1" s="9"/>
      <c r="C1" s="174"/>
      <c r="D1" s="9"/>
    </row>
    <row r="2" spans="1:9" ht="35.25" customHeight="1">
      <c r="A2" s="11"/>
      <c r="B2" s="11"/>
      <c r="C2" s="12" t="s">
        <v>174</v>
      </c>
      <c r="D2" s="12" t="s">
        <v>164</v>
      </c>
    </row>
    <row r="3" spans="1:9" s="15" customFormat="1" ht="22.8">
      <c r="A3" s="216" t="s">
        <v>171</v>
      </c>
      <c r="B3" s="13" t="s">
        <v>26</v>
      </c>
      <c r="C3" s="14" t="s">
        <v>170</v>
      </c>
      <c r="D3" s="14" t="s">
        <v>163</v>
      </c>
    </row>
    <row r="4" spans="1:9" ht="26.25" customHeight="1">
      <c r="A4" s="16" t="s">
        <v>0</v>
      </c>
      <c r="B4" s="17"/>
      <c r="C4" s="18"/>
      <c r="D4" s="19"/>
    </row>
    <row r="5" spans="1:9" ht="20.25" customHeight="1">
      <c r="A5" s="20" t="s">
        <v>1</v>
      </c>
      <c r="B5" s="21"/>
      <c r="C5" s="187">
        <f>SUM(C7:C19)</f>
        <v>136598668</v>
      </c>
      <c r="D5" s="187">
        <f>SUM(D7:D19)</f>
        <v>128377716</v>
      </c>
      <c r="E5" s="206">
        <f>[1]Varlıklar!$C5-C5</f>
        <v>0</v>
      </c>
      <c r="F5" s="206">
        <f>[1]Varlıklar!$D5-D5</f>
        <v>0</v>
      </c>
      <c r="H5" s="22"/>
      <c r="I5" s="22"/>
    </row>
    <row r="6" spans="1:9" ht="8.25" customHeight="1">
      <c r="A6" s="23"/>
      <c r="B6" s="24"/>
      <c r="C6" s="179"/>
      <c r="D6" s="179"/>
      <c r="E6" s="206">
        <f>[1]Varlıklar!$C6-C6</f>
        <v>0</v>
      </c>
      <c r="F6" s="206">
        <f>[1]Varlıklar!$D6-D6</f>
        <v>0</v>
      </c>
      <c r="H6" s="22"/>
      <c r="I6" s="22"/>
    </row>
    <row r="7" spans="1:9">
      <c r="A7" s="23" t="s">
        <v>2</v>
      </c>
      <c r="B7" s="24"/>
      <c r="C7" s="26">
        <f>'[2]Bilanço A'!$N$16</f>
        <v>17854870</v>
      </c>
      <c r="D7" s="26">
        <f>'[2]Bilanço A'!$O$16</f>
        <v>18990283</v>
      </c>
      <c r="E7" s="206">
        <f>[1]Varlıklar!$C7-C7</f>
        <v>0</v>
      </c>
      <c r="F7" s="206">
        <f>[1]Varlıklar!$D7-D7</f>
        <v>0</v>
      </c>
      <c r="H7" s="22"/>
      <c r="I7" s="22"/>
    </row>
    <row r="8" spans="1:9">
      <c r="A8" s="23" t="s">
        <v>3</v>
      </c>
      <c r="B8" s="24"/>
      <c r="C8" s="26"/>
      <c r="D8" s="26"/>
      <c r="E8" s="206">
        <f>[1]Varlıklar!$C8-C8</f>
        <v>0</v>
      </c>
      <c r="F8" s="206">
        <f>[1]Varlıklar!$D8-D8</f>
        <v>0</v>
      </c>
      <c r="H8" s="22"/>
      <c r="I8" s="22"/>
    </row>
    <row r="9" spans="1:9">
      <c r="A9" s="23" t="s">
        <v>4</v>
      </c>
      <c r="B9" s="24">
        <v>21</v>
      </c>
      <c r="C9" s="26">
        <f>'[2]Bilanço A'!$N$19</f>
        <v>40263923</v>
      </c>
      <c r="D9" s="26">
        <f>'[2]Bilanço A'!$O$19</f>
        <v>31505217</v>
      </c>
      <c r="E9" s="206">
        <f>[1]Varlıklar!$C9-C9</f>
        <v>0</v>
      </c>
      <c r="F9" s="206">
        <f>[1]Varlıklar!$D9-D9</f>
        <v>0</v>
      </c>
      <c r="H9" s="22"/>
      <c r="I9" s="22"/>
    </row>
    <row r="10" spans="1:9">
      <c r="A10" s="23" t="s">
        <v>37</v>
      </c>
      <c r="B10" s="24">
        <v>6</v>
      </c>
      <c r="C10" s="26">
        <f>'[2]Bilanço A'!$N$20</f>
        <v>14336751</v>
      </c>
      <c r="D10" s="26">
        <f>'[2]Bilanço A'!$O$20</f>
        <v>25361080</v>
      </c>
      <c r="E10" s="206">
        <f>[1]Varlıklar!$C10-C10</f>
        <v>0</v>
      </c>
      <c r="F10" s="206">
        <f>[1]Varlıklar!$D10-D10</f>
        <v>0</v>
      </c>
      <c r="H10" s="22"/>
      <c r="I10" s="22"/>
    </row>
    <row r="11" spans="1:9">
      <c r="A11" s="23" t="s">
        <v>5</v>
      </c>
      <c r="B11" s="24"/>
      <c r="C11" s="26"/>
      <c r="D11" s="26"/>
      <c r="E11" s="206">
        <f>[1]Varlıklar!$C11-C11</f>
        <v>0</v>
      </c>
      <c r="F11" s="206">
        <f>[1]Varlıklar!$D11-D11</f>
        <v>0</v>
      </c>
      <c r="H11" s="22"/>
      <c r="I11" s="22"/>
    </row>
    <row r="12" spans="1:9">
      <c r="A12" s="23" t="s">
        <v>4</v>
      </c>
      <c r="B12" s="24">
        <v>21</v>
      </c>
      <c r="C12" s="26">
        <f>'[2]Bilanço A'!$N$22</f>
        <v>1771611</v>
      </c>
      <c r="D12" s="26">
        <f>'[2]Bilanço A'!$O$22</f>
        <v>1489549</v>
      </c>
      <c r="E12" s="206">
        <f>[1]Varlıklar!$C12-C12</f>
        <v>0</v>
      </c>
      <c r="F12" s="206">
        <f>[1]Varlıklar!$D12-D12</f>
        <v>0</v>
      </c>
      <c r="H12" s="22"/>
      <c r="I12" s="22"/>
    </row>
    <row r="13" spans="1:9">
      <c r="A13" s="23" t="s">
        <v>37</v>
      </c>
      <c r="B13" s="24"/>
      <c r="C13" s="26">
        <f>'[2]Bilanço A'!$N$23</f>
        <v>470086</v>
      </c>
      <c r="D13" s="26">
        <f>'[2]Bilanço A'!$O$23</f>
        <v>253495</v>
      </c>
      <c r="E13" s="206">
        <f>[1]Varlıklar!$C13-C13</f>
        <v>0</v>
      </c>
      <c r="F13" s="206">
        <f>[1]Varlıklar!$D13-D13</f>
        <v>0</v>
      </c>
      <c r="H13" s="22"/>
      <c r="I13" s="22"/>
    </row>
    <row r="14" spans="1:9" ht="22.8">
      <c r="A14" s="23" t="s">
        <v>162</v>
      </c>
      <c r="B14" s="24"/>
      <c r="C14" s="26">
        <f>'[2]Bilanço A'!$N$24</f>
        <v>691806</v>
      </c>
      <c r="D14" s="26">
        <f>'[2]Bilanço A'!$O$24</f>
        <v>1412846</v>
      </c>
      <c r="E14" s="206">
        <f>[1]Varlıklar!$C14-C14</f>
        <v>0</v>
      </c>
      <c r="F14" s="206">
        <f>[1]Varlıklar!$D14-D14</f>
        <v>0</v>
      </c>
      <c r="H14" s="22"/>
      <c r="I14" s="22"/>
    </row>
    <row r="15" spans="1:9">
      <c r="A15" s="23" t="s">
        <v>6</v>
      </c>
      <c r="B15" s="24">
        <v>7</v>
      </c>
      <c r="C15" s="26">
        <f>'[2]Bilanço A'!$N$25</f>
        <v>51133871</v>
      </c>
      <c r="D15" s="26">
        <f>'[2]Bilanço A'!$O$25</f>
        <v>36612578</v>
      </c>
      <c r="E15" s="206">
        <f>[1]Varlıklar!$C15-C15</f>
        <v>0</v>
      </c>
      <c r="F15" s="206">
        <f>[1]Varlıklar!$D15-D15</f>
        <v>0</v>
      </c>
      <c r="H15" s="22"/>
      <c r="I15" s="22"/>
    </row>
    <row r="16" spans="1:9">
      <c r="A16" s="23" t="s">
        <v>46</v>
      </c>
      <c r="B16" s="24">
        <v>10</v>
      </c>
      <c r="C16" s="26">
        <f>'[2]Bilanço A'!$N$26</f>
        <v>3009531</v>
      </c>
      <c r="D16" s="26">
        <f>'[2]Bilanço A'!$O$26</f>
        <v>2398950</v>
      </c>
      <c r="E16" s="206">
        <f>[1]Varlıklar!$C16-C16</f>
        <v>0</v>
      </c>
      <c r="F16" s="206">
        <f>[1]Varlıklar!$D16-D16</f>
        <v>0</v>
      </c>
      <c r="H16" s="22"/>
      <c r="I16" s="22"/>
    </row>
    <row r="17" spans="1:9">
      <c r="A17" s="23" t="s">
        <v>7</v>
      </c>
      <c r="B17" s="24"/>
      <c r="C17" s="26">
        <f>'[2]Bilanço A'!$N$27</f>
        <v>7066219</v>
      </c>
      <c r="D17" s="26">
        <f>'[2]Bilanço A'!$O$27</f>
        <v>10315861</v>
      </c>
      <c r="E17" s="206">
        <f>[1]Varlıklar!$C17-C17</f>
        <v>0</v>
      </c>
      <c r="F17" s="206">
        <f>[1]Varlıklar!$D17-D17</f>
        <v>0</v>
      </c>
      <c r="H17" s="22"/>
      <c r="I17" s="22"/>
    </row>
    <row r="18" spans="1:9" hidden="1">
      <c r="A18" s="10" t="s">
        <v>44</v>
      </c>
      <c r="B18" s="10">
        <v>19</v>
      </c>
      <c r="C18" s="217">
        <f>'[2]Bilanço A'!$N$28</f>
        <v>0</v>
      </c>
      <c r="D18" s="205">
        <f>'[2]Bilanço A'!$O$28</f>
        <v>0</v>
      </c>
      <c r="E18" s="206">
        <f>[1]Varlıklar!$C18-C18</f>
        <v>0</v>
      </c>
      <c r="F18" s="206">
        <f>[1]Varlıklar!$D18-D18</f>
        <v>0</v>
      </c>
      <c r="H18" s="22"/>
      <c r="I18" s="22"/>
    </row>
    <row r="19" spans="1:9">
      <c r="A19" s="10" t="s">
        <v>115</v>
      </c>
      <c r="B19" s="10">
        <v>22.23</v>
      </c>
      <c r="C19" s="222">
        <f>'[2]Bilanço A'!$N$29</f>
        <v>0</v>
      </c>
      <c r="D19" s="26">
        <f>'[2]Bilanço A'!$O$29</f>
        <v>37857</v>
      </c>
      <c r="E19" s="206">
        <f>[1]Varlıklar!$C19-C19</f>
        <v>0</v>
      </c>
      <c r="F19" s="206">
        <f>[1]Varlıklar!$D19-D19</f>
        <v>0</v>
      </c>
      <c r="H19" s="22"/>
      <c r="I19" s="22"/>
    </row>
    <row r="20" spans="1:9" ht="12">
      <c r="A20" s="27"/>
      <c r="B20" s="25"/>
      <c r="C20" s="179"/>
      <c r="D20" s="179"/>
      <c r="E20" s="206">
        <f>[1]Varlıklar!$C20-C20</f>
        <v>0</v>
      </c>
      <c r="F20" s="206">
        <f>[1]Varlıklar!$D20-D20</f>
        <v>0</v>
      </c>
      <c r="H20" s="22"/>
      <c r="I20" s="22"/>
    </row>
    <row r="21" spans="1:9" ht="12">
      <c r="A21" s="20" t="s">
        <v>8</v>
      </c>
      <c r="B21" s="21"/>
      <c r="C21" s="187">
        <f>SUM(C23:C37)</f>
        <v>141840296</v>
      </c>
      <c r="D21" s="187">
        <f>SUM(D23:D37)</f>
        <v>142306003</v>
      </c>
      <c r="E21" s="206">
        <f>[1]Varlıklar!$C21-C21</f>
        <v>0</v>
      </c>
      <c r="F21" s="206">
        <f>[1]Varlıklar!$D21-D21</f>
        <v>0</v>
      </c>
      <c r="H21" s="22"/>
      <c r="I21" s="22"/>
    </row>
    <row r="22" spans="1:9">
      <c r="A22" s="23"/>
      <c r="B22" s="24"/>
      <c r="C22" s="179"/>
      <c r="D22" s="179"/>
      <c r="E22" s="206">
        <f>[1]Varlıklar!$C22-C22</f>
        <v>0</v>
      </c>
      <c r="F22" s="206">
        <f>[1]Varlıklar!$D22-D22</f>
        <v>0</v>
      </c>
      <c r="H22" s="22"/>
      <c r="I22" s="22"/>
    </row>
    <row r="23" spans="1:9">
      <c r="A23" s="23" t="s">
        <v>47</v>
      </c>
      <c r="B23" s="10">
        <v>4</v>
      </c>
      <c r="C23" s="26">
        <f>'[2]Bilanço A'!$N$37</f>
        <v>567424</v>
      </c>
      <c r="D23" s="26">
        <f>'[2]Bilanço A'!$O$37</f>
        <v>434108</v>
      </c>
      <c r="E23" s="206">
        <f>[1]Varlıklar!$C23-C23</f>
        <v>0</v>
      </c>
      <c r="F23" s="206">
        <f>[1]Varlıklar!$D23-D23</f>
        <v>0</v>
      </c>
      <c r="H23" s="22"/>
      <c r="I23" s="22"/>
    </row>
    <row r="24" spans="1:9">
      <c r="A24" s="23" t="s">
        <v>3</v>
      </c>
      <c r="C24" s="26"/>
      <c r="D24" s="26"/>
      <c r="E24" s="206">
        <f>[1]Varlıklar!$C24-C24</f>
        <v>0</v>
      </c>
      <c r="F24" s="206">
        <f>[1]Varlıklar!$D24-D24</f>
        <v>0</v>
      </c>
      <c r="H24" s="22"/>
      <c r="I24" s="22"/>
    </row>
    <row r="25" spans="1:9">
      <c r="A25" s="23" t="s">
        <v>37</v>
      </c>
      <c r="B25" s="10">
        <v>6</v>
      </c>
      <c r="C25" s="26">
        <f>'[2]Bilanço A'!$N$39</f>
        <v>701</v>
      </c>
      <c r="D25" s="26">
        <f>'[2]Bilanço A'!$O$39</f>
        <v>20820</v>
      </c>
      <c r="E25" s="206">
        <f>[1]Varlıklar!$C25-C25</f>
        <v>0</v>
      </c>
      <c r="F25" s="206">
        <f>[1]Varlıklar!$D25-D25</f>
        <v>0</v>
      </c>
      <c r="H25" s="22"/>
      <c r="I25" s="22"/>
    </row>
    <row r="26" spans="1:9">
      <c r="A26" s="23" t="s">
        <v>5</v>
      </c>
      <c r="C26" s="179"/>
      <c r="D26" s="179"/>
      <c r="E26" s="206">
        <f>[1]Varlıklar!$C26-C26</f>
        <v>0</v>
      </c>
      <c r="F26" s="206">
        <f>[1]Varlıklar!$D26-D26</f>
        <v>0</v>
      </c>
      <c r="H26" s="22"/>
      <c r="I26" s="22"/>
    </row>
    <row r="27" spans="1:9">
      <c r="A27" s="23" t="s">
        <v>4</v>
      </c>
      <c r="B27" s="10">
        <v>21</v>
      </c>
      <c r="C27" s="26">
        <f>'[2]Bilanço A'!$N$41</f>
        <v>12390575</v>
      </c>
      <c r="D27" s="26">
        <f>'[2]Bilanço A'!$O$41</f>
        <v>12318327</v>
      </c>
      <c r="E27" s="206">
        <f>[1]Varlıklar!$C27-C27</f>
        <v>0</v>
      </c>
      <c r="F27" s="206">
        <f>[1]Varlıklar!$D27-D27</f>
        <v>0</v>
      </c>
      <c r="H27" s="22"/>
      <c r="I27" s="22"/>
    </row>
    <row r="28" spans="1:9">
      <c r="A28" s="23" t="s">
        <v>27</v>
      </c>
      <c r="B28" s="10">
        <v>8</v>
      </c>
      <c r="C28" s="26">
        <f>'[2]Bilanço A'!$N$42</f>
        <v>76155113</v>
      </c>
      <c r="D28" s="26">
        <f>'[2]Bilanço A'!$O$42</f>
        <v>71345262</v>
      </c>
      <c r="E28" s="206">
        <f>[1]Varlıklar!$C28-C28</f>
        <v>0</v>
      </c>
      <c r="F28" s="206">
        <f>[1]Varlıklar!$D28-D28</f>
        <v>0</v>
      </c>
      <c r="H28" s="22"/>
      <c r="I28" s="22"/>
    </row>
    <row r="29" spans="1:9">
      <c r="A29" s="23" t="s">
        <v>48</v>
      </c>
      <c r="C29" s="179"/>
      <c r="D29" s="179"/>
      <c r="E29" s="206">
        <f>[1]Varlıklar!$C29-C29</f>
        <v>0</v>
      </c>
      <c r="F29" s="206">
        <f>[1]Varlıklar!$D29-D29</f>
        <v>0</v>
      </c>
      <c r="H29" s="22"/>
      <c r="I29" s="22"/>
    </row>
    <row r="30" spans="1:9">
      <c r="A30" s="23" t="s">
        <v>151</v>
      </c>
      <c r="B30" s="10">
        <v>9</v>
      </c>
      <c r="C30" s="26">
        <f>'[2]Bilanço A'!$N$44</f>
        <v>17643618</v>
      </c>
      <c r="D30" s="26">
        <f>'[2]Bilanço A'!$O$44</f>
        <v>22401227</v>
      </c>
      <c r="E30" s="206">
        <f>[1]Varlıklar!$C30-C30</f>
        <v>0</v>
      </c>
      <c r="F30" s="206">
        <f>[1]Varlıklar!$D30-D30</f>
        <v>0</v>
      </c>
      <c r="H30" s="22"/>
      <c r="I30" s="22"/>
    </row>
    <row r="31" spans="1:9">
      <c r="A31" s="23" t="s">
        <v>152</v>
      </c>
      <c r="C31" s="26">
        <f>'[2]Bilanço A'!$N$45</f>
        <v>882784</v>
      </c>
      <c r="D31" s="26">
        <f>'[2]Bilanço A'!$O$45</f>
        <v>1021653</v>
      </c>
      <c r="E31" s="206">
        <f>[1]Varlıklar!$C31-C31</f>
        <v>0</v>
      </c>
      <c r="F31" s="206">
        <f>[1]Varlıklar!$D31-D31</f>
        <v>0</v>
      </c>
      <c r="H31" s="22"/>
      <c r="I31" s="22"/>
    </row>
    <row r="32" spans="1:9">
      <c r="A32" s="23" t="s">
        <v>136</v>
      </c>
      <c r="B32" s="24"/>
      <c r="C32" s="26">
        <f>'[2]Bilanço A'!$N$46</f>
        <v>1328067</v>
      </c>
      <c r="D32" s="26">
        <f>'[2]Bilanço A'!$O$46</f>
        <v>1216913</v>
      </c>
      <c r="E32" s="206">
        <f>[1]Varlıklar!$C32-C32</f>
        <v>0</v>
      </c>
      <c r="F32" s="206">
        <f>[1]Varlıklar!$D32-D32</f>
        <v>0</v>
      </c>
      <c r="H32" s="22"/>
      <c r="I32" s="22"/>
    </row>
    <row r="33" spans="1:9">
      <c r="A33" s="23" t="s">
        <v>46</v>
      </c>
      <c r="B33" s="10">
        <v>10</v>
      </c>
      <c r="C33" s="26">
        <f>'[2]Bilanço A'!$N$47</f>
        <v>15233244</v>
      </c>
      <c r="D33" s="26">
        <f>'[2]Bilanço A'!$O$47</f>
        <v>16715172</v>
      </c>
      <c r="E33" s="206">
        <f>[1]Varlıklar!$C33-C33</f>
        <v>0</v>
      </c>
      <c r="F33" s="206">
        <f>[1]Varlıklar!$D33-D33</f>
        <v>0</v>
      </c>
      <c r="H33" s="22"/>
      <c r="I33" s="22"/>
    </row>
    <row r="34" spans="1:9">
      <c r="A34" s="23" t="s">
        <v>9</v>
      </c>
      <c r="B34" s="10">
        <v>19</v>
      </c>
      <c r="C34" s="26">
        <f>'[2]Bilanço A'!$N$48</f>
        <v>17075255</v>
      </c>
      <c r="D34" s="26">
        <f>'[2]Bilanço A'!$O$48</f>
        <v>16232221</v>
      </c>
      <c r="E34" s="206">
        <f>[1]Varlıklar!$C34-C34</f>
        <v>0</v>
      </c>
      <c r="F34" s="206">
        <f>[1]Varlıklar!$D34-D34</f>
        <v>0</v>
      </c>
      <c r="H34" s="22"/>
      <c r="I34" s="22"/>
    </row>
    <row r="35" spans="1:9">
      <c r="A35" s="23" t="s">
        <v>147</v>
      </c>
      <c r="C35" s="26">
        <f>'[2]Bilanço A'!$N$49</f>
        <v>230227</v>
      </c>
      <c r="D35" s="26">
        <f>'[2]Bilanço A'!$O$49</f>
        <v>156464</v>
      </c>
      <c r="E35" s="206">
        <f>[1]Varlıklar!$C36-C35</f>
        <v>0</v>
      </c>
      <c r="F35" s="206">
        <f>[1]Varlıklar!$D36-D35</f>
        <v>0</v>
      </c>
      <c r="H35" s="22"/>
      <c r="I35" s="22"/>
    </row>
    <row r="36" spans="1:9" ht="12.9" customHeight="1">
      <c r="A36" s="23" t="s">
        <v>148</v>
      </c>
      <c r="B36" s="10">
        <v>22.23</v>
      </c>
      <c r="C36" s="26">
        <f>'[2]Bilanço A'!$N$50</f>
        <v>333288</v>
      </c>
      <c r="D36" s="26">
        <f>'[2]Bilanço A'!$O$50</f>
        <v>443836</v>
      </c>
      <c r="E36" s="206">
        <f>[1]Varlıklar!$C37-C36</f>
        <v>0</v>
      </c>
      <c r="F36" s="206">
        <f>[1]Varlıklar!$D37-D36</f>
        <v>0</v>
      </c>
      <c r="H36" s="22"/>
      <c r="I36" s="22"/>
    </row>
    <row r="37" spans="1:9" hidden="1">
      <c r="A37" s="23" t="s">
        <v>149</v>
      </c>
      <c r="C37" s="179"/>
      <c r="D37" s="179"/>
      <c r="E37" s="206">
        <f>[1]Varlıklar!$C38-C37</f>
        <v>0</v>
      </c>
      <c r="F37" s="206">
        <f>[1]Varlıklar!$D38-D37</f>
        <v>0</v>
      </c>
      <c r="H37" s="22"/>
      <c r="I37" s="22"/>
    </row>
    <row r="38" spans="1:9" ht="21" customHeight="1">
      <c r="A38" s="9"/>
      <c r="B38" s="27"/>
      <c r="C38" s="183"/>
      <c r="D38" s="183"/>
      <c r="E38" s="206">
        <f>[1]Varlıklar!$C38-C38</f>
        <v>0</v>
      </c>
      <c r="F38" s="206">
        <f>[1]Varlıklar!$D38-D38</f>
        <v>0</v>
      </c>
      <c r="H38" s="22"/>
      <c r="I38" s="22"/>
    </row>
    <row r="39" spans="1:9" ht="12.6" thickBot="1">
      <c r="A39" s="30" t="s">
        <v>10</v>
      </c>
      <c r="B39" s="30"/>
      <c r="C39" s="188">
        <f>+C5+C21</f>
        <v>278438964</v>
      </c>
      <c r="D39" s="188">
        <f>+D5+D21</f>
        <v>270683719</v>
      </c>
      <c r="E39" s="206">
        <f>[1]Varlıklar!$C40-C39</f>
        <v>0</v>
      </c>
      <c r="F39" s="206">
        <f>[1]Varlıklar!$D40-D39</f>
        <v>0</v>
      </c>
      <c r="H39" s="22"/>
      <c r="I39" s="22"/>
    </row>
    <row r="40" spans="1:9" ht="12" thickTop="1">
      <c r="H40" s="22"/>
      <c r="I40" s="22"/>
    </row>
  </sheetData>
  <pageMargins left="1.1023622047244095" right="0.70866141732283472" top="0.74803149606299213" bottom="0.74803149606299213" header="0.31496062992125984" footer="0.31496062992125984"/>
  <pageSetup scale="99" orientation="portrait" r:id="rId1"/>
  <headerFooter>
    <oddFooter>&amp;R&amp;1#&amp;"Calibri"&amp;10&amp;K008000Herkese Açık-Public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  <pageSetUpPr fitToPage="1"/>
  </sheetPr>
  <dimension ref="A1:F58"/>
  <sheetViews>
    <sheetView showGridLines="0" view="pageBreakPreview" topLeftCell="A45" zoomScaleNormal="100" zoomScaleSheetLayoutView="100" workbookViewId="0">
      <selection activeCell="F2" sqref="F2"/>
    </sheetView>
  </sheetViews>
  <sheetFormatPr defaultRowHeight="13.2"/>
  <cols>
    <col min="1" max="1" width="45.88671875" customWidth="1"/>
    <col min="2" max="2" width="6.44140625" customWidth="1"/>
    <col min="3" max="4" width="18.6640625" customWidth="1"/>
    <col min="5" max="6" width="13.5546875" bestFit="1" customWidth="1"/>
    <col min="257" max="257" width="35.88671875" bestFit="1" customWidth="1"/>
    <col min="258" max="258" width="11" customWidth="1"/>
    <col min="259" max="260" width="15" customWidth="1"/>
    <col min="513" max="513" width="35.88671875" bestFit="1" customWidth="1"/>
    <col min="514" max="514" width="11" customWidth="1"/>
    <col min="515" max="516" width="15" customWidth="1"/>
    <col min="769" max="769" width="35.88671875" bestFit="1" customWidth="1"/>
    <col min="770" max="770" width="11" customWidth="1"/>
    <col min="771" max="772" width="15" customWidth="1"/>
    <col min="1025" max="1025" width="35.88671875" bestFit="1" customWidth="1"/>
    <col min="1026" max="1026" width="11" customWidth="1"/>
    <col min="1027" max="1028" width="15" customWidth="1"/>
    <col min="1281" max="1281" width="35.88671875" bestFit="1" customWidth="1"/>
    <col min="1282" max="1282" width="11" customWidth="1"/>
    <col min="1283" max="1284" width="15" customWidth="1"/>
    <col min="1537" max="1537" width="35.88671875" bestFit="1" customWidth="1"/>
    <col min="1538" max="1538" width="11" customWidth="1"/>
    <col min="1539" max="1540" width="15" customWidth="1"/>
    <col min="1793" max="1793" width="35.88671875" bestFit="1" customWidth="1"/>
    <col min="1794" max="1794" width="11" customWidth="1"/>
    <col min="1795" max="1796" width="15" customWidth="1"/>
    <col min="2049" max="2049" width="35.88671875" bestFit="1" customWidth="1"/>
    <col min="2050" max="2050" width="11" customWidth="1"/>
    <col min="2051" max="2052" width="15" customWidth="1"/>
    <col min="2305" max="2305" width="35.88671875" bestFit="1" customWidth="1"/>
    <col min="2306" max="2306" width="11" customWidth="1"/>
    <col min="2307" max="2308" width="15" customWidth="1"/>
    <col min="2561" max="2561" width="35.88671875" bestFit="1" customWidth="1"/>
    <col min="2562" max="2562" width="11" customWidth="1"/>
    <col min="2563" max="2564" width="15" customWidth="1"/>
    <col min="2817" max="2817" width="35.88671875" bestFit="1" customWidth="1"/>
    <col min="2818" max="2818" width="11" customWidth="1"/>
    <col min="2819" max="2820" width="15" customWidth="1"/>
    <col min="3073" max="3073" width="35.88671875" bestFit="1" customWidth="1"/>
    <col min="3074" max="3074" width="11" customWidth="1"/>
    <col min="3075" max="3076" width="15" customWidth="1"/>
    <col min="3329" max="3329" width="35.88671875" bestFit="1" customWidth="1"/>
    <col min="3330" max="3330" width="11" customWidth="1"/>
    <col min="3331" max="3332" width="15" customWidth="1"/>
    <col min="3585" max="3585" width="35.88671875" bestFit="1" customWidth="1"/>
    <col min="3586" max="3586" width="11" customWidth="1"/>
    <col min="3587" max="3588" width="15" customWidth="1"/>
    <col min="3841" max="3841" width="35.88671875" bestFit="1" customWidth="1"/>
    <col min="3842" max="3842" width="11" customWidth="1"/>
    <col min="3843" max="3844" width="15" customWidth="1"/>
    <col min="4097" max="4097" width="35.88671875" bestFit="1" customWidth="1"/>
    <col min="4098" max="4098" width="11" customWidth="1"/>
    <col min="4099" max="4100" width="15" customWidth="1"/>
    <col min="4353" max="4353" width="35.88671875" bestFit="1" customWidth="1"/>
    <col min="4354" max="4354" width="11" customWidth="1"/>
    <col min="4355" max="4356" width="15" customWidth="1"/>
    <col min="4609" max="4609" width="35.88671875" bestFit="1" customWidth="1"/>
    <col min="4610" max="4610" width="11" customWidth="1"/>
    <col min="4611" max="4612" width="15" customWidth="1"/>
    <col min="4865" max="4865" width="35.88671875" bestFit="1" customWidth="1"/>
    <col min="4866" max="4866" width="11" customWidth="1"/>
    <col min="4867" max="4868" width="15" customWidth="1"/>
    <col min="5121" max="5121" width="35.88671875" bestFit="1" customWidth="1"/>
    <col min="5122" max="5122" width="11" customWidth="1"/>
    <col min="5123" max="5124" width="15" customWidth="1"/>
    <col min="5377" max="5377" width="35.88671875" bestFit="1" customWidth="1"/>
    <col min="5378" max="5378" width="11" customWidth="1"/>
    <col min="5379" max="5380" width="15" customWidth="1"/>
    <col min="5633" max="5633" width="35.88671875" bestFit="1" customWidth="1"/>
    <col min="5634" max="5634" width="11" customWidth="1"/>
    <col min="5635" max="5636" width="15" customWidth="1"/>
    <col min="5889" max="5889" width="35.88671875" bestFit="1" customWidth="1"/>
    <col min="5890" max="5890" width="11" customWidth="1"/>
    <col min="5891" max="5892" width="15" customWidth="1"/>
    <col min="6145" max="6145" width="35.88671875" bestFit="1" customWidth="1"/>
    <col min="6146" max="6146" width="11" customWidth="1"/>
    <col min="6147" max="6148" width="15" customWidth="1"/>
    <col min="6401" max="6401" width="35.88671875" bestFit="1" customWidth="1"/>
    <col min="6402" max="6402" width="11" customWidth="1"/>
    <col min="6403" max="6404" width="15" customWidth="1"/>
    <col min="6657" max="6657" width="35.88671875" bestFit="1" customWidth="1"/>
    <col min="6658" max="6658" width="11" customWidth="1"/>
    <col min="6659" max="6660" width="15" customWidth="1"/>
    <col min="6913" max="6913" width="35.88671875" bestFit="1" customWidth="1"/>
    <col min="6914" max="6914" width="11" customWidth="1"/>
    <col min="6915" max="6916" width="15" customWidth="1"/>
    <col min="7169" max="7169" width="35.88671875" bestFit="1" customWidth="1"/>
    <col min="7170" max="7170" width="11" customWidth="1"/>
    <col min="7171" max="7172" width="15" customWidth="1"/>
    <col min="7425" max="7425" width="35.88671875" bestFit="1" customWidth="1"/>
    <col min="7426" max="7426" width="11" customWidth="1"/>
    <col min="7427" max="7428" width="15" customWidth="1"/>
    <col min="7681" max="7681" width="35.88671875" bestFit="1" customWidth="1"/>
    <col min="7682" max="7682" width="11" customWidth="1"/>
    <col min="7683" max="7684" width="15" customWidth="1"/>
    <col min="7937" max="7937" width="35.88671875" bestFit="1" customWidth="1"/>
    <col min="7938" max="7938" width="11" customWidth="1"/>
    <col min="7939" max="7940" width="15" customWidth="1"/>
    <col min="8193" max="8193" width="35.88671875" bestFit="1" customWidth="1"/>
    <col min="8194" max="8194" width="11" customWidth="1"/>
    <col min="8195" max="8196" width="15" customWidth="1"/>
    <col min="8449" max="8449" width="35.88671875" bestFit="1" customWidth="1"/>
    <col min="8450" max="8450" width="11" customWidth="1"/>
    <col min="8451" max="8452" width="15" customWidth="1"/>
    <col min="8705" max="8705" width="35.88671875" bestFit="1" customWidth="1"/>
    <col min="8706" max="8706" width="11" customWidth="1"/>
    <col min="8707" max="8708" width="15" customWidth="1"/>
    <col min="8961" max="8961" width="35.88671875" bestFit="1" customWidth="1"/>
    <col min="8962" max="8962" width="11" customWidth="1"/>
    <col min="8963" max="8964" width="15" customWidth="1"/>
    <col min="9217" max="9217" width="35.88671875" bestFit="1" customWidth="1"/>
    <col min="9218" max="9218" width="11" customWidth="1"/>
    <col min="9219" max="9220" width="15" customWidth="1"/>
    <col min="9473" max="9473" width="35.88671875" bestFit="1" customWidth="1"/>
    <col min="9474" max="9474" width="11" customWidth="1"/>
    <col min="9475" max="9476" width="15" customWidth="1"/>
    <col min="9729" max="9729" width="35.88671875" bestFit="1" customWidth="1"/>
    <col min="9730" max="9730" width="11" customWidth="1"/>
    <col min="9731" max="9732" width="15" customWidth="1"/>
    <col min="9985" max="9985" width="35.88671875" bestFit="1" customWidth="1"/>
    <col min="9986" max="9986" width="11" customWidth="1"/>
    <col min="9987" max="9988" width="15" customWidth="1"/>
    <col min="10241" max="10241" width="35.88671875" bestFit="1" customWidth="1"/>
    <col min="10242" max="10242" width="11" customWidth="1"/>
    <col min="10243" max="10244" width="15" customWidth="1"/>
    <col min="10497" max="10497" width="35.88671875" bestFit="1" customWidth="1"/>
    <col min="10498" max="10498" width="11" customWidth="1"/>
    <col min="10499" max="10500" width="15" customWidth="1"/>
    <col min="10753" max="10753" width="35.88671875" bestFit="1" customWidth="1"/>
    <col min="10754" max="10754" width="11" customWidth="1"/>
    <col min="10755" max="10756" width="15" customWidth="1"/>
    <col min="11009" max="11009" width="35.88671875" bestFit="1" customWidth="1"/>
    <col min="11010" max="11010" width="11" customWidth="1"/>
    <col min="11011" max="11012" width="15" customWidth="1"/>
    <col min="11265" max="11265" width="35.88671875" bestFit="1" customWidth="1"/>
    <col min="11266" max="11266" width="11" customWidth="1"/>
    <col min="11267" max="11268" width="15" customWidth="1"/>
    <col min="11521" max="11521" width="35.88671875" bestFit="1" customWidth="1"/>
    <col min="11522" max="11522" width="11" customWidth="1"/>
    <col min="11523" max="11524" width="15" customWidth="1"/>
    <col min="11777" max="11777" width="35.88671875" bestFit="1" customWidth="1"/>
    <col min="11778" max="11778" width="11" customWidth="1"/>
    <col min="11779" max="11780" width="15" customWidth="1"/>
    <col min="12033" max="12033" width="35.88671875" bestFit="1" customWidth="1"/>
    <col min="12034" max="12034" width="11" customWidth="1"/>
    <col min="12035" max="12036" width="15" customWidth="1"/>
    <col min="12289" max="12289" width="35.88671875" bestFit="1" customWidth="1"/>
    <col min="12290" max="12290" width="11" customWidth="1"/>
    <col min="12291" max="12292" width="15" customWidth="1"/>
    <col min="12545" max="12545" width="35.88671875" bestFit="1" customWidth="1"/>
    <col min="12546" max="12546" width="11" customWidth="1"/>
    <col min="12547" max="12548" width="15" customWidth="1"/>
    <col min="12801" max="12801" width="35.88671875" bestFit="1" customWidth="1"/>
    <col min="12802" max="12802" width="11" customWidth="1"/>
    <col min="12803" max="12804" width="15" customWidth="1"/>
    <col min="13057" max="13057" width="35.88671875" bestFit="1" customWidth="1"/>
    <col min="13058" max="13058" width="11" customWidth="1"/>
    <col min="13059" max="13060" width="15" customWidth="1"/>
    <col min="13313" max="13313" width="35.88671875" bestFit="1" customWidth="1"/>
    <col min="13314" max="13314" width="11" customWidth="1"/>
    <col min="13315" max="13316" width="15" customWidth="1"/>
    <col min="13569" max="13569" width="35.88671875" bestFit="1" customWidth="1"/>
    <col min="13570" max="13570" width="11" customWidth="1"/>
    <col min="13571" max="13572" width="15" customWidth="1"/>
    <col min="13825" max="13825" width="35.88671875" bestFit="1" customWidth="1"/>
    <col min="13826" max="13826" width="11" customWidth="1"/>
    <col min="13827" max="13828" width="15" customWidth="1"/>
    <col min="14081" max="14081" width="35.88671875" bestFit="1" customWidth="1"/>
    <col min="14082" max="14082" width="11" customWidth="1"/>
    <col min="14083" max="14084" width="15" customWidth="1"/>
    <col min="14337" max="14337" width="35.88671875" bestFit="1" customWidth="1"/>
    <col min="14338" max="14338" width="11" customWidth="1"/>
    <col min="14339" max="14340" width="15" customWidth="1"/>
    <col min="14593" max="14593" width="35.88671875" bestFit="1" customWidth="1"/>
    <col min="14594" max="14594" width="11" customWidth="1"/>
    <col min="14595" max="14596" width="15" customWidth="1"/>
    <col min="14849" max="14849" width="35.88671875" bestFit="1" customWidth="1"/>
    <col min="14850" max="14850" width="11" customWidth="1"/>
    <col min="14851" max="14852" width="15" customWidth="1"/>
    <col min="15105" max="15105" width="35.88671875" bestFit="1" customWidth="1"/>
    <col min="15106" max="15106" width="11" customWidth="1"/>
    <col min="15107" max="15108" width="15" customWidth="1"/>
    <col min="15361" max="15361" width="35.88671875" bestFit="1" customWidth="1"/>
    <col min="15362" max="15362" width="11" customWidth="1"/>
    <col min="15363" max="15364" width="15" customWidth="1"/>
    <col min="15617" max="15617" width="35.88671875" bestFit="1" customWidth="1"/>
    <col min="15618" max="15618" width="11" customWidth="1"/>
    <col min="15619" max="15620" width="15" customWidth="1"/>
    <col min="15873" max="15873" width="35.88671875" bestFit="1" customWidth="1"/>
    <col min="15874" max="15874" width="11" customWidth="1"/>
    <col min="15875" max="15876" width="15" customWidth="1"/>
    <col min="16129" max="16129" width="35.88671875" bestFit="1" customWidth="1"/>
    <col min="16130" max="16130" width="11" customWidth="1"/>
    <col min="16131" max="16132" width="15" customWidth="1"/>
  </cols>
  <sheetData>
    <row r="1" spans="1:6" ht="25.65" customHeight="1">
      <c r="A1" s="8" t="str">
        <f>+Assets!A1</f>
        <v>Ford Otomotiv Sanayi A.Ş. Statement of financial position as of 30 June 2024 and 31 December 2023</v>
      </c>
      <c r="B1" s="9"/>
      <c r="C1" s="174"/>
      <c r="D1" s="9"/>
    </row>
    <row r="2" spans="1:6" ht="35.25" customHeight="1">
      <c r="A2" s="11"/>
      <c r="B2" s="11"/>
      <c r="C2" s="12" t="str">
        <f>Assets!C2</f>
        <v>Current Period 
Limited Reviewed</v>
      </c>
      <c r="D2" s="12" t="str">
        <f>Assets!D2</f>
        <v>Prior period 
Audited</v>
      </c>
    </row>
    <row r="3" spans="1:6" ht="22.8">
      <c r="A3" s="216" t="str">
        <f>+Assets!A3</f>
        <v>Turkish Lira (thousand TL) stated as according to the purchasing power of Turkish Lira on 30 June 2024</v>
      </c>
      <c r="B3" s="13" t="s">
        <v>26</v>
      </c>
      <c r="C3" s="14" t="str">
        <f>+Assets!C3</f>
        <v>30 June 2024</v>
      </c>
      <c r="D3" s="14" t="str">
        <f>+Assets!D3</f>
        <v>31 December 2023</v>
      </c>
    </row>
    <row r="4" spans="1:6" ht="24.75" customHeight="1">
      <c r="A4" s="16" t="s">
        <v>11</v>
      </c>
      <c r="B4" s="24"/>
      <c r="C4" s="25"/>
      <c r="D4" s="24"/>
    </row>
    <row r="5" spans="1:6" ht="20.25" customHeight="1">
      <c r="A5" s="20" t="s">
        <v>12</v>
      </c>
      <c r="B5" s="21"/>
      <c r="C5" s="187">
        <f>SUM(C8:C25)</f>
        <v>115931558</v>
      </c>
      <c r="D5" s="187">
        <f>SUM(D8:D25)</f>
        <v>117417927</v>
      </c>
      <c r="E5" s="220">
        <f>[1]Kaynaklar!$C5-C5</f>
        <v>0</v>
      </c>
      <c r="F5" s="220">
        <f>[1]Kaynaklar!$D5-D5</f>
        <v>0</v>
      </c>
    </row>
    <row r="6" spans="1:6" ht="6" customHeight="1">
      <c r="A6" s="32"/>
      <c r="B6" s="24"/>
      <c r="C6" s="179"/>
      <c r="D6" s="179"/>
      <c r="E6" s="220">
        <f>[1]Kaynaklar!$C6-C6</f>
        <v>0</v>
      </c>
      <c r="F6" s="220">
        <f>[1]Kaynaklar!$D6-D6</f>
        <v>0</v>
      </c>
    </row>
    <row r="7" spans="1:6">
      <c r="A7" s="33" t="s">
        <v>38</v>
      </c>
      <c r="C7" s="220"/>
      <c r="D7" s="220"/>
      <c r="E7" s="220">
        <f>[1]Kaynaklar!$C7-C7</f>
        <v>0</v>
      </c>
      <c r="F7" s="220">
        <f>[1]Kaynaklar!$D7-D7</f>
        <v>0</v>
      </c>
    </row>
    <row r="8" spans="1:6">
      <c r="A8" s="34" t="s">
        <v>49</v>
      </c>
      <c r="B8" s="24">
        <v>5</v>
      </c>
      <c r="C8" s="179">
        <f>'[2]Bilanço P'!$L$19</f>
        <v>19641365</v>
      </c>
      <c r="D8" s="179">
        <f>'[2]Bilanço P'!$M$19</f>
        <v>24502275</v>
      </c>
      <c r="E8" s="220">
        <f>[1]Kaynaklar!$C8-C8</f>
        <v>0</v>
      </c>
      <c r="F8" s="220">
        <f>[1]Kaynaklar!$D8-D8</f>
        <v>0</v>
      </c>
    </row>
    <row r="9" spans="1:6">
      <c r="A9" s="35" t="s">
        <v>50</v>
      </c>
      <c r="B9" s="24"/>
      <c r="C9" s="220"/>
      <c r="D9" s="220"/>
      <c r="E9" s="220">
        <f>[1]Kaynaklar!$C9-C9</f>
        <v>0</v>
      </c>
      <c r="F9" s="220">
        <f>[1]Kaynaklar!$D9-D9</f>
        <v>0</v>
      </c>
    </row>
    <row r="10" spans="1:6">
      <c r="A10" s="34" t="s">
        <v>49</v>
      </c>
      <c r="B10" s="24">
        <v>5</v>
      </c>
      <c r="C10" s="179">
        <f>'[2]Bilanço P'!$L$21</f>
        <v>18738598</v>
      </c>
      <c r="D10" s="179">
        <f>'[2]Bilanço P'!$M$21</f>
        <v>17645216</v>
      </c>
      <c r="E10" s="220">
        <f>[1]Kaynaklar!$C10-C10</f>
        <v>0</v>
      </c>
      <c r="F10" s="220">
        <f>[1]Kaynaklar!$D10-D10</f>
        <v>0</v>
      </c>
    </row>
    <row r="11" spans="1:6">
      <c r="A11" s="34" t="s">
        <v>188</v>
      </c>
      <c r="B11" s="24">
        <v>5</v>
      </c>
      <c r="C11" s="179">
        <f>+'[2]Bilanço P'!$L$22</f>
        <v>1123660</v>
      </c>
      <c r="D11" s="223">
        <f>+'[2]Bilanço P'!$M$22</f>
        <v>0</v>
      </c>
      <c r="E11" s="220">
        <f>[1]Kaynaklar!$C11-C11</f>
        <v>0</v>
      </c>
      <c r="F11" s="220">
        <f>[1]Kaynaklar!$D11-D11</f>
        <v>0</v>
      </c>
    </row>
    <row r="12" spans="1:6">
      <c r="A12" s="34" t="s">
        <v>139</v>
      </c>
      <c r="B12" s="24">
        <v>5</v>
      </c>
      <c r="C12" s="179">
        <f>'[2]Bilanço P'!$L$23</f>
        <v>174968</v>
      </c>
      <c r="D12" s="179">
        <f>'[2]Bilanço P'!$M$23</f>
        <v>217322</v>
      </c>
      <c r="E12" s="220">
        <f>[1]Kaynaklar!$C12-C12</f>
        <v>0</v>
      </c>
      <c r="F12" s="220">
        <f>[1]Kaynaklar!$D12-D12</f>
        <v>0</v>
      </c>
    </row>
    <row r="13" spans="1:6">
      <c r="A13" s="34" t="s">
        <v>189</v>
      </c>
      <c r="B13" s="24">
        <v>5</v>
      </c>
      <c r="C13" s="179">
        <f>+'[2]Bilanço P'!$L$24</f>
        <v>6741333</v>
      </c>
      <c r="D13" s="223">
        <f>+'[2]Bilanço P'!$M$24</f>
        <v>0</v>
      </c>
      <c r="E13" s="220">
        <f>[1]Kaynaklar!$C13-C13</f>
        <v>0</v>
      </c>
      <c r="F13" s="220">
        <f>[1]Kaynaklar!$D13-D13</f>
        <v>0</v>
      </c>
    </row>
    <row r="14" spans="1:6">
      <c r="A14" s="33" t="s">
        <v>13</v>
      </c>
      <c r="B14" s="24"/>
      <c r="C14" s="179"/>
      <c r="D14" s="179"/>
      <c r="E14" s="220">
        <f>[1]Kaynaklar!$C14-C14</f>
        <v>0</v>
      </c>
      <c r="F14" s="220">
        <f>[1]Kaynaklar!$D14-D14</f>
        <v>0</v>
      </c>
    </row>
    <row r="15" spans="1:6">
      <c r="A15" s="33" t="s">
        <v>51</v>
      </c>
      <c r="B15" s="24">
        <v>21</v>
      </c>
      <c r="C15" s="179">
        <f>'[2]Bilanço P'!$L$26</f>
        <v>8885802</v>
      </c>
      <c r="D15" s="179">
        <f>'[2]Bilanço P'!$M$26</f>
        <v>12285393</v>
      </c>
      <c r="E15" s="220">
        <f>[1]Kaynaklar!$C15-C15</f>
        <v>0</v>
      </c>
      <c r="F15" s="220">
        <f>[1]Kaynaklar!$D15-D15</f>
        <v>0</v>
      </c>
    </row>
    <row r="16" spans="1:6">
      <c r="A16" s="33" t="s">
        <v>52</v>
      </c>
      <c r="B16" s="24">
        <v>6</v>
      </c>
      <c r="C16" s="179">
        <f>'[2]Bilanço P'!$L$27</f>
        <v>49355603</v>
      </c>
      <c r="D16" s="179">
        <f>'[2]Bilanço P'!$M$27</f>
        <v>53281611</v>
      </c>
      <c r="E16" s="220">
        <f>[1]Kaynaklar!$C16-C16</f>
        <v>0</v>
      </c>
      <c r="F16" s="220">
        <f>[1]Kaynaklar!$D16-D16</f>
        <v>0</v>
      </c>
    </row>
    <row r="17" spans="1:6">
      <c r="A17" s="33" t="s">
        <v>14</v>
      </c>
      <c r="B17" s="24"/>
      <c r="C17" s="179"/>
      <c r="D17" s="179"/>
      <c r="E17" s="220">
        <f>[1]Kaynaklar!$C17-C17</f>
        <v>0</v>
      </c>
      <c r="F17" s="220">
        <f>[1]Kaynaklar!$D17-D17</f>
        <v>0</v>
      </c>
    </row>
    <row r="18" spans="1:6">
      <c r="A18" s="33" t="s">
        <v>51</v>
      </c>
      <c r="B18" s="24">
        <v>21</v>
      </c>
      <c r="C18" s="179">
        <f>'[2]Bilanço P'!$L$29</f>
        <v>4055</v>
      </c>
      <c r="D18" s="179">
        <f>'[2]Bilanço P'!$M$29</f>
        <v>780363</v>
      </c>
      <c r="E18" s="220">
        <f>[1]Kaynaklar!$C18-C18</f>
        <v>0</v>
      </c>
      <c r="F18" s="220">
        <f>[1]Kaynaklar!$D18-D18</f>
        <v>0</v>
      </c>
    </row>
    <row r="19" spans="1:6">
      <c r="A19" s="33" t="s">
        <v>52</v>
      </c>
      <c r="B19" s="24"/>
      <c r="C19" s="179">
        <f>'[2]Bilanço P'!$L$30</f>
        <v>1622264</v>
      </c>
      <c r="D19" s="179">
        <f>'[2]Bilanço P'!$M$30</f>
        <v>1251808</v>
      </c>
      <c r="E19" s="220">
        <f>[1]Kaynaklar!$C19-C19</f>
        <v>0</v>
      </c>
      <c r="F19" s="220">
        <f>[1]Kaynaklar!$D19-D19</f>
        <v>0</v>
      </c>
    </row>
    <row r="20" spans="1:6">
      <c r="A20" s="36" t="s">
        <v>53</v>
      </c>
      <c r="B20" s="24"/>
      <c r="C20" s="179">
        <f>'[2]Bilanço P'!$L$31</f>
        <v>4040902</v>
      </c>
      <c r="D20" s="179">
        <f>'[2]Bilanço P'!$M$31</f>
        <v>730192</v>
      </c>
      <c r="E20" s="220">
        <f>[1]Kaynaklar!$C20-C20</f>
        <v>0</v>
      </c>
      <c r="F20" s="220">
        <f>[1]Kaynaklar!$D20-D20</f>
        <v>0</v>
      </c>
    </row>
    <row r="21" spans="1:6">
      <c r="A21" s="36" t="s">
        <v>54</v>
      </c>
      <c r="B21" s="24"/>
      <c r="C21" s="179"/>
      <c r="D21" s="179"/>
      <c r="E21" s="220">
        <f>[1]Kaynaklar!$C21-C21</f>
        <v>0</v>
      </c>
      <c r="F21" s="220">
        <f>[1]Kaynaklar!$D21-D21</f>
        <v>0</v>
      </c>
    </row>
    <row r="22" spans="1:6">
      <c r="A22" s="34" t="s">
        <v>55</v>
      </c>
      <c r="B22" s="24">
        <v>11</v>
      </c>
      <c r="C22" s="179">
        <f>'[2]Bilanço P'!$L$33</f>
        <v>1504939</v>
      </c>
      <c r="D22" s="179">
        <f>'[2]Bilanço P'!$M$33</f>
        <v>1588836</v>
      </c>
      <c r="E22" s="220">
        <f>[1]Kaynaklar!$C22-C22</f>
        <v>0</v>
      </c>
      <c r="F22" s="220">
        <f>[1]Kaynaklar!$D22-D22</f>
        <v>0</v>
      </c>
    </row>
    <row r="23" spans="1:6">
      <c r="A23" s="33" t="s">
        <v>56</v>
      </c>
      <c r="B23" s="24"/>
      <c r="C23" s="179">
        <f>'[2]Bilanço P'!$L$34</f>
        <v>3851578</v>
      </c>
      <c r="D23" s="179">
        <f>'[2]Bilanço P'!$M$34</f>
        <v>5042844</v>
      </c>
      <c r="E23" s="220">
        <f>[1]Kaynaklar!$C23-C23</f>
        <v>0</v>
      </c>
      <c r="F23" s="220">
        <f>[1]Kaynaklar!$D23-D23</f>
        <v>0</v>
      </c>
    </row>
    <row r="24" spans="1:6">
      <c r="A24" s="33" t="s">
        <v>45</v>
      </c>
      <c r="B24" s="24">
        <v>19</v>
      </c>
      <c r="C24" s="179">
        <f>'[2]Bilanço P'!$L$35</f>
        <v>97337</v>
      </c>
      <c r="D24" s="179">
        <f>'[2]Bilanço P'!$M$35</f>
        <v>92067</v>
      </c>
      <c r="E24" s="220">
        <f>[1]Kaynaklar!$C24-C24</f>
        <v>0</v>
      </c>
      <c r="F24" s="220">
        <f>[1]Kaynaklar!$D24-D24</f>
        <v>0</v>
      </c>
    </row>
    <row r="25" spans="1:6">
      <c r="A25" s="33" t="s">
        <v>116</v>
      </c>
      <c r="B25" s="24">
        <v>22.23</v>
      </c>
      <c r="C25" s="223">
        <f>'[2]Bilanço P'!$L$36</f>
        <v>149154</v>
      </c>
      <c r="D25" s="223">
        <f>'[2]Bilanço P'!$M$36</f>
        <v>0</v>
      </c>
      <c r="E25" s="220">
        <f>[1]Kaynaklar!$C25-C25</f>
        <v>0</v>
      </c>
      <c r="F25" s="220">
        <f>[1]Kaynaklar!$D25-D25</f>
        <v>0</v>
      </c>
    </row>
    <row r="26" spans="1:6">
      <c r="A26" s="33"/>
      <c r="B26" s="10"/>
      <c r="C26" s="179"/>
      <c r="D26" s="179"/>
      <c r="E26" s="220">
        <f>[1]Kaynaklar!$C26-C26</f>
        <v>0</v>
      </c>
      <c r="F26" s="220">
        <f>[1]Kaynaklar!$D26-D26</f>
        <v>0</v>
      </c>
    </row>
    <row r="27" spans="1:6">
      <c r="A27" s="20" t="s">
        <v>15</v>
      </c>
      <c r="B27" s="21"/>
      <c r="C27" s="187">
        <f>SUM(C29:C40)</f>
        <v>75174560</v>
      </c>
      <c r="D27" s="187">
        <f>SUM(D29:D40)</f>
        <v>62199829</v>
      </c>
      <c r="E27" s="220">
        <f>[1]Kaynaklar!$C27-C27</f>
        <v>0</v>
      </c>
      <c r="F27" s="220">
        <f>[1]Kaynaklar!$D27-D27</f>
        <v>0</v>
      </c>
    </row>
    <row r="28" spans="1:6">
      <c r="A28" s="32"/>
      <c r="B28" s="10"/>
      <c r="C28" s="179"/>
      <c r="D28" s="179"/>
      <c r="E28" s="220">
        <f>[1]Kaynaklar!$C28-C28</f>
        <v>0</v>
      </c>
      <c r="F28" s="220">
        <f>[1]Kaynaklar!$D28-D28</f>
        <v>0</v>
      </c>
    </row>
    <row r="29" spans="1:6">
      <c r="A29" s="33" t="s">
        <v>39</v>
      </c>
      <c r="B29" s="10"/>
      <c r="C29" s="179"/>
      <c r="D29" s="179"/>
      <c r="E29" s="220">
        <f>[1]Kaynaklar!$C29-C29</f>
        <v>0</v>
      </c>
      <c r="F29" s="220">
        <f>[1]Kaynaklar!$D29-D29</f>
        <v>0</v>
      </c>
    </row>
    <row r="30" spans="1:6">
      <c r="A30" s="34" t="s">
        <v>49</v>
      </c>
      <c r="B30" s="24">
        <v>5</v>
      </c>
      <c r="C30" s="179">
        <f>'[2]Bilanço P'!$L$46</f>
        <v>45848512</v>
      </c>
      <c r="D30" s="179">
        <f>'[2]Bilanço P'!$M$46</f>
        <v>37970292</v>
      </c>
      <c r="E30" s="220">
        <f>[1]Kaynaklar!$C30-C30</f>
        <v>0</v>
      </c>
      <c r="F30" s="220">
        <f>[1]Kaynaklar!$D30-D30</f>
        <v>0</v>
      </c>
    </row>
    <row r="31" spans="1:6">
      <c r="A31" s="34" t="s">
        <v>188</v>
      </c>
      <c r="B31" s="24">
        <v>5</v>
      </c>
      <c r="C31" s="179">
        <f>+'[2]Bilanço P'!$L$47</f>
        <v>15472924</v>
      </c>
      <c r="D31" s="223">
        <f>+'[2]Bilanço P'!$M$47</f>
        <v>0</v>
      </c>
      <c r="E31" s="220">
        <f>[1]Kaynaklar!$C31-C31</f>
        <v>0</v>
      </c>
      <c r="F31" s="220">
        <f>[1]Kaynaklar!$D31-D31</f>
        <v>0</v>
      </c>
    </row>
    <row r="32" spans="1:6">
      <c r="A32" s="34" t="s">
        <v>139</v>
      </c>
      <c r="B32" s="24">
        <v>5</v>
      </c>
      <c r="C32" s="179">
        <f>'[2]Bilanço P'!$L$48</f>
        <v>953051</v>
      </c>
      <c r="D32" s="179">
        <f>'[2]Bilanço P'!$M$48</f>
        <v>860844</v>
      </c>
      <c r="E32" s="220">
        <f>[1]Kaynaklar!$C32-C32</f>
        <v>0</v>
      </c>
      <c r="F32" s="220">
        <f>[1]Kaynaklar!$D32-D32</f>
        <v>0</v>
      </c>
    </row>
    <row r="33" spans="1:6">
      <c r="A33" s="34" t="s">
        <v>190</v>
      </c>
      <c r="B33" s="24">
        <v>5</v>
      </c>
      <c r="C33" s="179">
        <f>'[2]Bilanço P'!$L$49</f>
        <v>4867742</v>
      </c>
      <c r="D33" s="179">
        <f>'[2]Bilanço P'!$M$49</f>
        <v>13297092</v>
      </c>
      <c r="E33" s="220">
        <f>[1]Kaynaklar!$C33-C33</f>
        <v>0</v>
      </c>
      <c r="F33" s="220">
        <f>[1]Kaynaklar!$D33-D33</f>
        <v>0</v>
      </c>
    </row>
    <row r="34" spans="1:6">
      <c r="A34" s="34" t="s">
        <v>57</v>
      </c>
      <c r="B34" s="24"/>
      <c r="C34" s="179"/>
      <c r="D34" s="179"/>
      <c r="E34" s="220">
        <f>[1]Kaynaklar!$C34-C34</f>
        <v>0</v>
      </c>
      <c r="F34" s="220">
        <f>[1]Kaynaklar!$D34-D34</f>
        <v>0</v>
      </c>
    </row>
    <row r="35" spans="1:6">
      <c r="A35" s="34" t="s">
        <v>58</v>
      </c>
      <c r="B35" s="175"/>
      <c r="C35" s="206">
        <f>'[2]Bilanço P'!$L$52</f>
        <v>3071216</v>
      </c>
      <c r="D35" s="206">
        <f>'[2]Bilanço P'!$M$52</f>
        <v>2298923</v>
      </c>
      <c r="E35" s="220">
        <f>[1]Kaynaklar!$C35-C35</f>
        <v>0</v>
      </c>
      <c r="F35" s="220">
        <f>[1]Kaynaklar!$D35-D35</f>
        <v>0</v>
      </c>
    </row>
    <row r="36" spans="1:6">
      <c r="A36" s="34" t="s">
        <v>55</v>
      </c>
      <c r="B36" s="24">
        <v>11</v>
      </c>
      <c r="C36" s="179">
        <f>'[2]Bilanço P'!$L$53</f>
        <v>1615706</v>
      </c>
      <c r="D36" s="179">
        <f>'[2]Bilanço P'!$M$53</f>
        <v>1715034</v>
      </c>
      <c r="E36" s="220">
        <f>[1]Kaynaklar!$C36-C36</f>
        <v>0</v>
      </c>
      <c r="F36" s="220">
        <f>[1]Kaynaklar!$D36-D36</f>
        <v>0</v>
      </c>
    </row>
    <row r="37" spans="1:6">
      <c r="A37" s="34" t="s">
        <v>53</v>
      </c>
      <c r="B37" s="24"/>
      <c r="C37" s="179">
        <f>'[2]Bilanço P'!$L$54</f>
        <v>2035634</v>
      </c>
      <c r="D37" s="179">
        <f>'[2]Bilanço P'!$M$54</f>
        <v>4688907</v>
      </c>
      <c r="E37" s="220">
        <f>[1]Kaynaklar!$C37-C37</f>
        <v>0</v>
      </c>
      <c r="F37" s="220">
        <f>[1]Kaynaklar!$D37-D37</f>
        <v>0</v>
      </c>
    </row>
    <row r="38" spans="1:6">
      <c r="A38" s="34" t="s">
        <v>158</v>
      </c>
      <c r="B38" s="24">
        <v>19</v>
      </c>
      <c r="C38" s="179">
        <f>+'[2]Bilanço P'!$L$56</f>
        <v>1170835</v>
      </c>
      <c r="D38" s="179">
        <f>+'[2]Bilanço P'!$M$56</f>
        <v>1165178</v>
      </c>
      <c r="E38" s="220">
        <f>[1]Kaynaklar!$C40-C38</f>
        <v>0</v>
      </c>
      <c r="F38" s="220">
        <f>[1]Kaynaklar!$D40-D38</f>
        <v>0</v>
      </c>
    </row>
    <row r="39" spans="1:6">
      <c r="A39" s="34" t="s">
        <v>116</v>
      </c>
      <c r="B39" s="24">
        <v>22.23</v>
      </c>
      <c r="C39" s="179">
        <f>+'[2]Bilanço P'!$L$57</f>
        <v>138940</v>
      </c>
      <c r="D39" s="179">
        <f>'[2]Bilanço P'!$M$57</f>
        <v>203559</v>
      </c>
      <c r="E39" s="220">
        <f>[1]Kaynaklar!$C39-C39</f>
        <v>0</v>
      </c>
      <c r="F39" s="220">
        <f>[1]Kaynaklar!$D39-D39</f>
        <v>0</v>
      </c>
    </row>
    <row r="40" spans="1:6" ht="12.9" customHeight="1">
      <c r="A40" s="34"/>
      <c r="B40" s="24"/>
      <c r="C40" s="179"/>
      <c r="D40" s="179"/>
      <c r="E40" s="220"/>
      <c r="F40" s="220"/>
    </row>
    <row r="41" spans="1:6" ht="13.5" customHeight="1">
      <c r="A41" s="32"/>
      <c r="B41" s="24"/>
      <c r="C41" s="179"/>
      <c r="D41" s="179"/>
      <c r="E41" s="220"/>
      <c r="F41" s="220"/>
    </row>
    <row r="42" spans="1:6" ht="20.25" customHeight="1" thickBot="1">
      <c r="A42" s="197" t="s">
        <v>16</v>
      </c>
      <c r="B42" s="197"/>
      <c r="C42" s="198">
        <f>SUM(C44:C55)</f>
        <v>87332846</v>
      </c>
      <c r="D42" s="198">
        <f>SUM(D44:D55)</f>
        <v>91065963</v>
      </c>
      <c r="E42" s="220">
        <f>[1]Kaynaklar!$C42-C42</f>
        <v>0</v>
      </c>
      <c r="F42" s="220">
        <f>[1]Kaynaklar!$D42-D42</f>
        <v>0</v>
      </c>
    </row>
    <row r="43" spans="1:6" ht="6.6" customHeight="1" thickTop="1">
      <c r="A43" s="38"/>
      <c r="B43" s="38"/>
      <c r="C43" s="179"/>
      <c r="D43" s="179"/>
      <c r="E43" s="220"/>
      <c r="F43" s="220"/>
    </row>
    <row r="44" spans="1:6" ht="12.9" customHeight="1">
      <c r="A44" s="33" t="s">
        <v>59</v>
      </c>
      <c r="B44" s="24"/>
      <c r="C44" s="179">
        <f>+'[2]Bilanço P'!$L$65</f>
        <v>350910</v>
      </c>
      <c r="D44" s="179">
        <f>'[2]Bilanço P'!$M$65</f>
        <v>350910</v>
      </c>
      <c r="E44" s="220">
        <f>[1]Kaynaklar!$C44-C44</f>
        <v>0</v>
      </c>
      <c r="F44" s="220">
        <f>[1]Kaynaklar!$D44-D44</f>
        <v>0</v>
      </c>
    </row>
    <row r="45" spans="1:6" ht="12.9" customHeight="1">
      <c r="A45" s="33" t="s">
        <v>30</v>
      </c>
      <c r="B45" s="24"/>
      <c r="C45" s="179">
        <f>+'[2]Bilanço P'!$L$66</f>
        <v>7347525</v>
      </c>
      <c r="D45" s="179">
        <f>'[2]Bilanço P'!$M$66</f>
        <v>7347525</v>
      </c>
      <c r="E45" s="220">
        <f>[1]Kaynaklar!$C45-C45</f>
        <v>0</v>
      </c>
      <c r="F45" s="220">
        <f>[1]Kaynaklar!$D45-D45</f>
        <v>0</v>
      </c>
    </row>
    <row r="46" spans="1:6" ht="12.9" customHeight="1">
      <c r="A46" s="33" t="s">
        <v>60</v>
      </c>
      <c r="B46" s="24"/>
      <c r="C46" s="179">
        <f>+'[2]Bilanço P'!$L$67</f>
        <v>8</v>
      </c>
      <c r="D46" s="179">
        <f>'[2]Bilanço P'!$M$67</f>
        <v>8</v>
      </c>
      <c r="E46" s="220">
        <f>[1]Kaynaklar!$C46-C46</f>
        <v>0</v>
      </c>
      <c r="F46" s="220">
        <f>[1]Kaynaklar!$D46-D46</f>
        <v>0</v>
      </c>
    </row>
    <row r="47" spans="1:6" ht="26.1" customHeight="1">
      <c r="A47" s="33" t="s">
        <v>61</v>
      </c>
      <c r="B47" s="24"/>
      <c r="C47" s="179"/>
      <c r="D47" s="179"/>
      <c r="E47" s="220">
        <f>[1]Kaynaklar!$C47-C47</f>
        <v>0</v>
      </c>
      <c r="F47" s="220">
        <f>[1]Kaynaklar!$D47-D47</f>
        <v>0</v>
      </c>
    </row>
    <row r="48" spans="1:6" ht="23.4">
      <c r="A48" s="39" t="s">
        <v>113</v>
      </c>
      <c r="B48" s="24"/>
      <c r="C48" s="206">
        <f>+'[2]Bilanço P'!$L$70</f>
        <v>-2203500</v>
      </c>
      <c r="D48" s="206">
        <f>'[2]Bilanço P'!$M$70</f>
        <v>-1666049</v>
      </c>
      <c r="E48" s="220">
        <f>[1]Kaynaklar!$C48-C48</f>
        <v>0</v>
      </c>
      <c r="F48" s="220">
        <f>[1]Kaynaklar!$D48-D48</f>
        <v>0</v>
      </c>
    </row>
    <row r="49" spans="1:6" ht="33" customHeight="1">
      <c r="A49" s="33" t="s">
        <v>133</v>
      </c>
      <c r="B49" s="24"/>
      <c r="C49" s="179"/>
      <c r="D49" s="179"/>
      <c r="E49" s="220">
        <f>[1]Kaynaklar!$C49-C49</f>
        <v>0</v>
      </c>
      <c r="F49" s="220">
        <f>[1]Kaynaklar!$D49-D49</f>
        <v>0</v>
      </c>
    </row>
    <row r="50" spans="1:6" ht="26.1" customHeight="1">
      <c r="A50" s="34" t="s">
        <v>117</v>
      </c>
      <c r="B50" s="24"/>
      <c r="C50" s="206">
        <f>+'[2]Bilanço P'!$L$74</f>
        <v>226325</v>
      </c>
      <c r="D50" s="206">
        <f>'[2]Bilanço P'!$M$74</f>
        <v>140671</v>
      </c>
      <c r="E50" s="220">
        <f>[1]Kaynaklar!$C50-C50</f>
        <v>0</v>
      </c>
      <c r="F50" s="220">
        <f>[1]Kaynaklar!$D50-D50</f>
        <v>0</v>
      </c>
    </row>
    <row r="51" spans="1:6">
      <c r="A51" s="34" t="s">
        <v>156</v>
      </c>
      <c r="B51" s="24"/>
      <c r="C51" s="206">
        <f>+'[2]Bilanço P'!$L$75</f>
        <v>-4599717</v>
      </c>
      <c r="D51" s="206">
        <f>'[2]Bilanço P'!$M$75</f>
        <v>-770366</v>
      </c>
      <c r="E51" s="220">
        <f>[1]Kaynaklar!$C51-C51</f>
        <v>0</v>
      </c>
      <c r="F51" s="220">
        <f>[1]Kaynaklar!$D51-D51</f>
        <v>0</v>
      </c>
    </row>
    <row r="52" spans="1:6" ht="12.9" customHeight="1">
      <c r="A52" s="34" t="s">
        <v>114</v>
      </c>
      <c r="B52" s="24"/>
      <c r="C52" s="206">
        <f>+'[2]Bilanço P'!$L$76</f>
        <v>-22516872</v>
      </c>
      <c r="D52" s="206">
        <f>'[2]Bilanço P'!$M$76</f>
        <v>-23326037</v>
      </c>
      <c r="E52" s="220">
        <f>[1]Kaynaklar!$C52-C52</f>
        <v>0</v>
      </c>
      <c r="F52" s="220">
        <f>[1]Kaynaklar!$D52-D52</f>
        <v>0</v>
      </c>
    </row>
    <row r="53" spans="1:6" ht="12.9" customHeight="1">
      <c r="A53" s="33" t="s">
        <v>62</v>
      </c>
      <c r="B53" s="24"/>
      <c r="C53" s="179">
        <f>+'[2]Bilanço P'!$L$77</f>
        <v>8932000</v>
      </c>
      <c r="D53" s="179">
        <f>'[2]Bilanço P'!$M$77</f>
        <v>7337457</v>
      </c>
      <c r="E53" s="220">
        <f>[1]Kaynaklar!$C53-C53</f>
        <v>0</v>
      </c>
      <c r="F53" s="220">
        <f>[1]Kaynaklar!$D53-D53</f>
        <v>0</v>
      </c>
    </row>
    <row r="54" spans="1:6">
      <c r="A54" s="33" t="s">
        <v>63</v>
      </c>
      <c r="B54" s="24"/>
      <c r="C54" s="179">
        <f>+'[2]Bilanço P'!$L$78</f>
        <v>84093439</v>
      </c>
      <c r="D54" s="179">
        <f>'[2]Bilanço P'!$M$78</f>
        <v>40462255</v>
      </c>
      <c r="E54" s="220">
        <f>[1]Kaynaklar!$C54-C54</f>
        <v>0</v>
      </c>
      <c r="F54" s="220">
        <f>[1]Kaynaklar!$D54-D54</f>
        <v>0</v>
      </c>
    </row>
    <row r="55" spans="1:6">
      <c r="A55" s="33" t="s">
        <v>64</v>
      </c>
      <c r="B55" s="24"/>
      <c r="C55" s="179">
        <f>+'[2]Bilanço P'!$L$79</f>
        <v>15702728</v>
      </c>
      <c r="D55" s="179">
        <f>'[2]Bilanço P'!$M$79</f>
        <v>61189589</v>
      </c>
      <c r="E55" s="220">
        <f>[1]Kaynaklar!$C55-C55</f>
        <v>0</v>
      </c>
      <c r="F55" s="220">
        <f>[1]Kaynaklar!$D55-D55</f>
        <v>0</v>
      </c>
    </row>
    <row r="56" spans="1:6">
      <c r="A56" s="37"/>
      <c r="B56" s="24"/>
      <c r="C56" s="183"/>
      <c r="D56" s="183"/>
      <c r="E56" s="220">
        <f>[1]Kaynaklar!$C56-C56</f>
        <v>0</v>
      </c>
      <c r="F56" s="220">
        <f>[1]Kaynaklar!$D56-D56</f>
        <v>0</v>
      </c>
    </row>
    <row r="57" spans="1:6" ht="13.8" thickBot="1">
      <c r="A57" s="40" t="s">
        <v>31</v>
      </c>
      <c r="B57" s="41"/>
      <c r="C57" s="198">
        <f>+C5+C27+C42</f>
        <v>278438964</v>
      </c>
      <c r="D57" s="198">
        <f>+D5+D27+D42</f>
        <v>270683719</v>
      </c>
      <c r="E57" s="220">
        <f>[1]Kaynaklar!$C57-C57</f>
        <v>0</v>
      </c>
      <c r="F57" s="220">
        <f>[1]Kaynaklar!$D57-D57</f>
        <v>0</v>
      </c>
    </row>
    <row r="58" spans="1:6" ht="13.8" thickTop="1"/>
  </sheetData>
  <pageMargins left="1.1023622047244095" right="0.70866141732283472" top="0.74803149606299213" bottom="0.74803149606299213" header="0.31496062992125984" footer="0.31496062992125984"/>
  <pageSetup scale="80" orientation="portrait" r:id="rId1"/>
  <headerFooter>
    <oddFooter>&amp;R&amp;1#&amp;"Calibri"&amp;10&amp;K008000Herkese Açık-Public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  <pageSetUpPr fitToPage="1"/>
  </sheetPr>
  <dimension ref="A1:N37"/>
  <sheetViews>
    <sheetView showGridLines="0" view="pageBreakPreview" zoomScaleNormal="100" zoomScaleSheetLayoutView="100" workbookViewId="0">
      <selection activeCell="F2" sqref="F2"/>
    </sheetView>
  </sheetViews>
  <sheetFormatPr defaultColWidth="8.88671875" defaultRowHeight="11.4"/>
  <cols>
    <col min="1" max="1" width="51.44140625" style="46" customWidth="1"/>
    <col min="2" max="2" width="8.33203125" style="46" customWidth="1"/>
    <col min="3" max="4" width="22" style="186" customWidth="1"/>
    <col min="5" max="6" width="22" style="64" customWidth="1"/>
    <col min="7" max="9" width="11.33203125" style="46" customWidth="1"/>
    <col min="10" max="10" width="5.88671875" style="46" bestFit="1" customWidth="1"/>
    <col min="11" max="11" width="11.33203125" style="46" bestFit="1" customWidth="1"/>
    <col min="12" max="14" width="10.6640625" style="46" bestFit="1" customWidth="1"/>
    <col min="15" max="253" width="8.88671875" style="46"/>
    <col min="254" max="254" width="32" style="46" customWidth="1"/>
    <col min="255" max="259" width="15" style="46" customWidth="1"/>
    <col min="260" max="509" width="8.88671875" style="46"/>
    <col min="510" max="510" width="32" style="46" customWidth="1"/>
    <col min="511" max="515" width="15" style="46" customWidth="1"/>
    <col min="516" max="765" width="8.88671875" style="46"/>
    <col min="766" max="766" width="32" style="46" customWidth="1"/>
    <col min="767" max="771" width="15" style="46" customWidth="1"/>
    <col min="772" max="1021" width="8.88671875" style="46"/>
    <col min="1022" max="1022" width="32" style="46" customWidth="1"/>
    <col min="1023" max="1027" width="15" style="46" customWidth="1"/>
    <col min="1028" max="1277" width="8.88671875" style="46"/>
    <col min="1278" max="1278" width="32" style="46" customWidth="1"/>
    <col min="1279" max="1283" width="15" style="46" customWidth="1"/>
    <col min="1284" max="1533" width="8.88671875" style="46"/>
    <col min="1534" max="1534" width="32" style="46" customWidth="1"/>
    <col min="1535" max="1539" width="15" style="46" customWidth="1"/>
    <col min="1540" max="1789" width="8.88671875" style="46"/>
    <col min="1790" max="1790" width="32" style="46" customWidth="1"/>
    <col min="1791" max="1795" width="15" style="46" customWidth="1"/>
    <col min="1796" max="2045" width="8.88671875" style="46"/>
    <col min="2046" max="2046" width="32" style="46" customWidth="1"/>
    <col min="2047" max="2051" width="15" style="46" customWidth="1"/>
    <col min="2052" max="2301" width="8.88671875" style="46"/>
    <col min="2302" max="2302" width="32" style="46" customWidth="1"/>
    <col min="2303" max="2307" width="15" style="46" customWidth="1"/>
    <col min="2308" max="2557" width="8.88671875" style="46"/>
    <col min="2558" max="2558" width="32" style="46" customWidth="1"/>
    <col min="2559" max="2563" width="15" style="46" customWidth="1"/>
    <col min="2564" max="2813" width="8.88671875" style="46"/>
    <col min="2814" max="2814" width="32" style="46" customWidth="1"/>
    <col min="2815" max="2819" width="15" style="46" customWidth="1"/>
    <col min="2820" max="3069" width="8.88671875" style="46"/>
    <col min="3070" max="3070" width="32" style="46" customWidth="1"/>
    <col min="3071" max="3075" width="15" style="46" customWidth="1"/>
    <col min="3076" max="3325" width="8.88671875" style="46"/>
    <col min="3326" max="3326" width="32" style="46" customWidth="1"/>
    <col min="3327" max="3331" width="15" style="46" customWidth="1"/>
    <col min="3332" max="3581" width="8.88671875" style="46"/>
    <col min="3582" max="3582" width="32" style="46" customWidth="1"/>
    <col min="3583" max="3587" width="15" style="46" customWidth="1"/>
    <col min="3588" max="3837" width="8.88671875" style="46"/>
    <col min="3838" max="3838" width="32" style="46" customWidth="1"/>
    <col min="3839" max="3843" width="15" style="46" customWidth="1"/>
    <col min="3844" max="4093" width="8.88671875" style="46"/>
    <col min="4094" max="4094" width="32" style="46" customWidth="1"/>
    <col min="4095" max="4099" width="15" style="46" customWidth="1"/>
    <col min="4100" max="4349" width="8.88671875" style="46"/>
    <col min="4350" max="4350" width="32" style="46" customWidth="1"/>
    <col min="4351" max="4355" width="15" style="46" customWidth="1"/>
    <col min="4356" max="4605" width="8.88671875" style="46"/>
    <col min="4606" max="4606" width="32" style="46" customWidth="1"/>
    <col min="4607" max="4611" width="15" style="46" customWidth="1"/>
    <col min="4612" max="4861" width="8.88671875" style="46"/>
    <col min="4862" max="4862" width="32" style="46" customWidth="1"/>
    <col min="4863" max="4867" width="15" style="46" customWidth="1"/>
    <col min="4868" max="5117" width="8.88671875" style="46"/>
    <col min="5118" max="5118" width="32" style="46" customWidth="1"/>
    <col min="5119" max="5123" width="15" style="46" customWidth="1"/>
    <col min="5124" max="5373" width="8.88671875" style="46"/>
    <col min="5374" max="5374" width="32" style="46" customWidth="1"/>
    <col min="5375" max="5379" width="15" style="46" customWidth="1"/>
    <col min="5380" max="5629" width="8.88671875" style="46"/>
    <col min="5630" max="5630" width="32" style="46" customWidth="1"/>
    <col min="5631" max="5635" width="15" style="46" customWidth="1"/>
    <col min="5636" max="5885" width="8.88671875" style="46"/>
    <col min="5886" max="5886" width="32" style="46" customWidth="1"/>
    <col min="5887" max="5891" width="15" style="46" customWidth="1"/>
    <col min="5892" max="6141" width="8.88671875" style="46"/>
    <col min="6142" max="6142" width="32" style="46" customWidth="1"/>
    <col min="6143" max="6147" width="15" style="46" customWidth="1"/>
    <col min="6148" max="6397" width="8.88671875" style="46"/>
    <col min="6398" max="6398" width="32" style="46" customWidth="1"/>
    <col min="6399" max="6403" width="15" style="46" customWidth="1"/>
    <col min="6404" max="6653" width="8.88671875" style="46"/>
    <col min="6654" max="6654" width="32" style="46" customWidth="1"/>
    <col min="6655" max="6659" width="15" style="46" customWidth="1"/>
    <col min="6660" max="6909" width="8.88671875" style="46"/>
    <col min="6910" max="6910" width="32" style="46" customWidth="1"/>
    <col min="6911" max="6915" width="15" style="46" customWidth="1"/>
    <col min="6916" max="7165" width="8.88671875" style="46"/>
    <col min="7166" max="7166" width="32" style="46" customWidth="1"/>
    <col min="7167" max="7171" width="15" style="46" customWidth="1"/>
    <col min="7172" max="7421" width="8.88671875" style="46"/>
    <col min="7422" max="7422" width="32" style="46" customWidth="1"/>
    <col min="7423" max="7427" width="15" style="46" customWidth="1"/>
    <col min="7428" max="7677" width="8.88671875" style="46"/>
    <col min="7678" max="7678" width="32" style="46" customWidth="1"/>
    <col min="7679" max="7683" width="15" style="46" customWidth="1"/>
    <col min="7684" max="7933" width="8.88671875" style="46"/>
    <col min="7934" max="7934" width="32" style="46" customWidth="1"/>
    <col min="7935" max="7939" width="15" style="46" customWidth="1"/>
    <col min="7940" max="8189" width="8.88671875" style="46"/>
    <col min="8190" max="8190" width="32" style="46" customWidth="1"/>
    <col min="8191" max="8195" width="15" style="46" customWidth="1"/>
    <col min="8196" max="8445" width="8.88671875" style="46"/>
    <col min="8446" max="8446" width="32" style="46" customWidth="1"/>
    <col min="8447" max="8451" width="15" style="46" customWidth="1"/>
    <col min="8452" max="8701" width="8.88671875" style="46"/>
    <col min="8702" max="8702" width="32" style="46" customWidth="1"/>
    <col min="8703" max="8707" width="15" style="46" customWidth="1"/>
    <col min="8708" max="8957" width="8.88671875" style="46"/>
    <col min="8958" max="8958" width="32" style="46" customWidth="1"/>
    <col min="8959" max="8963" width="15" style="46" customWidth="1"/>
    <col min="8964" max="9213" width="8.88671875" style="46"/>
    <col min="9214" max="9214" width="32" style="46" customWidth="1"/>
    <col min="9215" max="9219" width="15" style="46" customWidth="1"/>
    <col min="9220" max="9469" width="8.88671875" style="46"/>
    <col min="9470" max="9470" width="32" style="46" customWidth="1"/>
    <col min="9471" max="9475" width="15" style="46" customWidth="1"/>
    <col min="9476" max="9725" width="8.88671875" style="46"/>
    <col min="9726" max="9726" width="32" style="46" customWidth="1"/>
    <col min="9727" max="9731" width="15" style="46" customWidth="1"/>
    <col min="9732" max="9981" width="8.88671875" style="46"/>
    <col min="9982" max="9982" width="32" style="46" customWidth="1"/>
    <col min="9983" max="9987" width="15" style="46" customWidth="1"/>
    <col min="9988" max="10237" width="8.88671875" style="46"/>
    <col min="10238" max="10238" width="32" style="46" customWidth="1"/>
    <col min="10239" max="10243" width="15" style="46" customWidth="1"/>
    <col min="10244" max="10493" width="8.88671875" style="46"/>
    <col min="10494" max="10494" width="32" style="46" customWidth="1"/>
    <col min="10495" max="10499" width="15" style="46" customWidth="1"/>
    <col min="10500" max="10749" width="8.88671875" style="46"/>
    <col min="10750" max="10750" width="32" style="46" customWidth="1"/>
    <col min="10751" max="10755" width="15" style="46" customWidth="1"/>
    <col min="10756" max="11005" width="8.88671875" style="46"/>
    <col min="11006" max="11006" width="32" style="46" customWidth="1"/>
    <col min="11007" max="11011" width="15" style="46" customWidth="1"/>
    <col min="11012" max="11261" width="8.88671875" style="46"/>
    <col min="11262" max="11262" width="32" style="46" customWidth="1"/>
    <col min="11263" max="11267" width="15" style="46" customWidth="1"/>
    <col min="11268" max="11517" width="8.88671875" style="46"/>
    <col min="11518" max="11518" width="32" style="46" customWidth="1"/>
    <col min="11519" max="11523" width="15" style="46" customWidth="1"/>
    <col min="11524" max="11773" width="8.88671875" style="46"/>
    <col min="11774" max="11774" width="32" style="46" customWidth="1"/>
    <col min="11775" max="11779" width="15" style="46" customWidth="1"/>
    <col min="11780" max="12029" width="8.88671875" style="46"/>
    <col min="12030" max="12030" width="32" style="46" customWidth="1"/>
    <col min="12031" max="12035" width="15" style="46" customWidth="1"/>
    <col min="12036" max="12285" width="8.88671875" style="46"/>
    <col min="12286" max="12286" width="32" style="46" customWidth="1"/>
    <col min="12287" max="12291" width="15" style="46" customWidth="1"/>
    <col min="12292" max="12541" width="8.88671875" style="46"/>
    <col min="12542" max="12542" width="32" style="46" customWidth="1"/>
    <col min="12543" max="12547" width="15" style="46" customWidth="1"/>
    <col min="12548" max="12797" width="8.88671875" style="46"/>
    <col min="12798" max="12798" width="32" style="46" customWidth="1"/>
    <col min="12799" max="12803" width="15" style="46" customWidth="1"/>
    <col min="12804" max="13053" width="8.88671875" style="46"/>
    <col min="13054" max="13054" width="32" style="46" customWidth="1"/>
    <col min="13055" max="13059" width="15" style="46" customWidth="1"/>
    <col min="13060" max="13309" width="8.88671875" style="46"/>
    <col min="13310" max="13310" width="32" style="46" customWidth="1"/>
    <col min="13311" max="13315" width="15" style="46" customWidth="1"/>
    <col min="13316" max="13565" width="8.88671875" style="46"/>
    <col min="13566" max="13566" width="32" style="46" customWidth="1"/>
    <col min="13567" max="13571" width="15" style="46" customWidth="1"/>
    <col min="13572" max="13821" width="8.88671875" style="46"/>
    <col min="13822" max="13822" width="32" style="46" customWidth="1"/>
    <col min="13823" max="13827" width="15" style="46" customWidth="1"/>
    <col min="13828" max="14077" width="8.88671875" style="46"/>
    <col min="14078" max="14078" width="32" style="46" customWidth="1"/>
    <col min="14079" max="14083" width="15" style="46" customWidth="1"/>
    <col min="14084" max="14333" width="8.88671875" style="46"/>
    <col min="14334" max="14334" width="32" style="46" customWidth="1"/>
    <col min="14335" max="14339" width="15" style="46" customWidth="1"/>
    <col min="14340" max="14589" width="8.88671875" style="46"/>
    <col min="14590" max="14590" width="32" style="46" customWidth="1"/>
    <col min="14591" max="14595" width="15" style="46" customWidth="1"/>
    <col min="14596" max="14845" width="8.88671875" style="46"/>
    <col min="14846" max="14846" width="32" style="46" customWidth="1"/>
    <col min="14847" max="14851" width="15" style="46" customWidth="1"/>
    <col min="14852" max="15101" width="8.88671875" style="46"/>
    <col min="15102" max="15102" width="32" style="46" customWidth="1"/>
    <col min="15103" max="15107" width="15" style="46" customWidth="1"/>
    <col min="15108" max="15357" width="8.88671875" style="46"/>
    <col min="15358" max="15358" width="32" style="46" customWidth="1"/>
    <col min="15359" max="15363" width="15" style="46" customWidth="1"/>
    <col min="15364" max="15613" width="8.88671875" style="46"/>
    <col min="15614" max="15614" width="32" style="46" customWidth="1"/>
    <col min="15615" max="15619" width="15" style="46" customWidth="1"/>
    <col min="15620" max="15869" width="8.88671875" style="46"/>
    <col min="15870" max="15870" width="32" style="46" customWidth="1"/>
    <col min="15871" max="15875" width="15" style="46" customWidth="1"/>
    <col min="15876" max="16125" width="8.88671875" style="46"/>
    <col min="16126" max="16126" width="32" style="46" customWidth="1"/>
    <col min="16127" max="16131" width="15" style="46" customWidth="1"/>
    <col min="16132" max="16384" width="8.88671875" style="46"/>
  </cols>
  <sheetData>
    <row r="1" spans="1:14" ht="16.95" customHeight="1">
      <c r="A1" s="43" t="s">
        <v>172</v>
      </c>
      <c r="B1" s="44"/>
      <c r="C1" s="50"/>
      <c r="D1" s="50"/>
      <c r="E1" s="45"/>
      <c r="F1" s="45"/>
    </row>
    <row r="2" spans="1:14" ht="30" customHeight="1">
      <c r="A2" s="47"/>
      <c r="B2" s="48"/>
      <c r="C2" s="49" t="s">
        <v>176</v>
      </c>
      <c r="D2" s="49" t="s">
        <v>175</v>
      </c>
      <c r="E2" s="49" t="str">
        <f>+C2</f>
        <v>Limited Reviewed</v>
      </c>
      <c r="F2" s="49" t="str">
        <f>+D2</f>
        <v>Not Reviewed</v>
      </c>
    </row>
    <row r="3" spans="1:14" ht="25.5" customHeight="1">
      <c r="A3" s="215" t="str">
        <f>+Assets!A3</f>
        <v>Turkish Lira (thousand TL) stated as according to the purchasing power of Turkish Lira on 30 June 2024</v>
      </c>
      <c r="B3" s="50" t="s">
        <v>26</v>
      </c>
      <c r="C3" s="51" t="s">
        <v>173</v>
      </c>
      <c r="D3" s="51" t="s">
        <v>177</v>
      </c>
      <c r="E3" s="51" t="s">
        <v>178</v>
      </c>
      <c r="F3" s="51" t="s">
        <v>179</v>
      </c>
      <c r="I3" s="52"/>
      <c r="J3" s="52"/>
      <c r="K3" s="53"/>
      <c r="L3" s="54"/>
      <c r="M3" s="54"/>
      <c r="N3" s="54"/>
    </row>
    <row r="4" spans="1:14" ht="10.5" customHeight="1">
      <c r="A4" s="55"/>
      <c r="B4" s="55"/>
      <c r="C4" s="56"/>
      <c r="D4" s="56"/>
      <c r="E4" s="56"/>
      <c r="F4" s="56"/>
      <c r="I4" s="52"/>
      <c r="J4" s="52"/>
      <c r="K4" s="53"/>
      <c r="L4" s="54"/>
      <c r="M4" s="54"/>
      <c r="N4" s="54"/>
    </row>
    <row r="5" spans="1:14" ht="13.2">
      <c r="A5" s="57" t="s">
        <v>141</v>
      </c>
      <c r="B5" s="57"/>
      <c r="C5" s="75"/>
      <c r="D5" s="75"/>
      <c r="E5" s="58"/>
      <c r="F5" s="58"/>
      <c r="I5" s="52"/>
      <c r="J5" s="52"/>
      <c r="K5" s="53"/>
      <c r="L5" s="54"/>
      <c r="M5" s="54"/>
      <c r="N5" s="54"/>
    </row>
    <row r="6" spans="1:14" ht="12.9" customHeight="1">
      <c r="A6" s="60" t="s">
        <v>28</v>
      </c>
      <c r="B6" s="29">
        <v>14</v>
      </c>
      <c r="C6" s="206">
        <f>+'[2]Gelir Tablosu'!N10</f>
        <v>241404349</v>
      </c>
      <c r="D6" s="206">
        <f>+'[2]Gelir Tablosu'!O10</f>
        <v>106778529</v>
      </c>
      <c r="E6" s="206">
        <f>+'[2]Gelir Tablosu'!P10</f>
        <v>253193541</v>
      </c>
      <c r="F6" s="206">
        <f>+'[2]Gelir Tablosu'!Q10</f>
        <v>130017880</v>
      </c>
      <c r="G6" s="76">
        <f>'[1]Gelir Tablosu '!C6-C6</f>
        <v>0</v>
      </c>
      <c r="H6" s="76">
        <f>'[1]Gelir Tablosu '!D6-D6</f>
        <v>0</v>
      </c>
      <c r="I6" s="76">
        <f>'[1]Gelir Tablosu '!E6-E6</f>
        <v>0</v>
      </c>
      <c r="J6" s="76">
        <f>'[1]Gelir Tablosu '!F6-F6</f>
        <v>0</v>
      </c>
      <c r="K6" s="61"/>
      <c r="L6" s="62"/>
      <c r="M6" s="62"/>
      <c r="N6" s="62"/>
    </row>
    <row r="7" spans="1:14" ht="13.2">
      <c r="A7" s="60" t="s">
        <v>17</v>
      </c>
      <c r="B7" s="29">
        <v>14</v>
      </c>
      <c r="C7" s="206">
        <f>+'[2]Gelir Tablosu'!N11</f>
        <v>-216765012</v>
      </c>
      <c r="D7" s="206">
        <f>+'[2]Gelir Tablosu'!O11</f>
        <v>-96466132</v>
      </c>
      <c r="E7" s="206">
        <f>+'[2]Gelir Tablosu'!P11</f>
        <v>-219854622</v>
      </c>
      <c r="F7" s="206">
        <f>+'[2]Gelir Tablosu'!Q11</f>
        <v>-111900638</v>
      </c>
      <c r="G7" s="76">
        <f>'[1]Gelir Tablosu '!C7-C7</f>
        <v>0</v>
      </c>
      <c r="H7" s="76">
        <f>'[1]Gelir Tablosu '!D7-D7</f>
        <v>0</v>
      </c>
      <c r="I7" s="76">
        <f>'[1]Gelir Tablosu '!E7-E7</f>
        <v>0</v>
      </c>
      <c r="J7" s="76">
        <f>'[1]Gelir Tablosu '!F7-F7</f>
        <v>0</v>
      </c>
      <c r="K7" s="63"/>
      <c r="L7" s="64"/>
      <c r="M7" s="64"/>
      <c r="N7" s="64"/>
    </row>
    <row r="8" spans="1:14" ht="13.2">
      <c r="A8" s="65"/>
      <c r="B8" s="24"/>
      <c r="C8" s="24"/>
      <c r="D8" s="24"/>
      <c r="E8" s="24"/>
      <c r="F8" s="24"/>
      <c r="G8" s="76">
        <f>'[1]Gelir Tablosu '!C8-C8</f>
        <v>0</v>
      </c>
      <c r="H8" s="76">
        <f>'[1]Gelir Tablosu '!D8-D8</f>
        <v>0</v>
      </c>
      <c r="I8" s="76">
        <f>'[1]Gelir Tablosu '!E8-E8</f>
        <v>0</v>
      </c>
      <c r="J8" s="76">
        <f>'[1]Gelir Tablosu '!F8-F8</f>
        <v>0</v>
      </c>
      <c r="K8" s="63"/>
      <c r="L8" s="64"/>
      <c r="M8" s="64"/>
      <c r="N8" s="64"/>
    </row>
    <row r="9" spans="1:14" ht="13.2">
      <c r="A9" s="68" t="s">
        <v>65</v>
      </c>
      <c r="B9" s="210"/>
      <c r="C9" s="209">
        <f>+SUM(C6:C7)</f>
        <v>24639337</v>
      </c>
      <c r="D9" s="209">
        <f t="shared" ref="D9:F9" si="0">+SUM(D6:D7)</f>
        <v>10312397</v>
      </c>
      <c r="E9" s="209">
        <f t="shared" si="0"/>
        <v>33338919</v>
      </c>
      <c r="F9" s="209">
        <f t="shared" si="0"/>
        <v>18117242</v>
      </c>
      <c r="G9" s="76">
        <f>'[1]Gelir Tablosu '!C9-C9</f>
        <v>0</v>
      </c>
      <c r="H9" s="76">
        <f>'[1]Gelir Tablosu '!D9-D9</f>
        <v>0</v>
      </c>
      <c r="I9" s="76">
        <f>'[1]Gelir Tablosu '!E9-E9</f>
        <v>0</v>
      </c>
      <c r="J9" s="76">
        <f>'[1]Gelir Tablosu '!F9-F9</f>
        <v>0</v>
      </c>
      <c r="K9" s="69"/>
      <c r="L9" s="70"/>
      <c r="M9" s="70"/>
      <c r="N9" s="70"/>
    </row>
    <row r="10" spans="1:14" ht="13.2">
      <c r="A10" s="60"/>
      <c r="B10" s="24"/>
      <c r="C10" s="26"/>
      <c r="D10" s="26"/>
      <c r="E10" s="26"/>
      <c r="F10" s="26"/>
      <c r="G10" s="76">
        <f>'[1]Gelir Tablosu '!C10-C10</f>
        <v>0</v>
      </c>
      <c r="H10" s="76">
        <f>'[1]Gelir Tablosu '!D10-D10</f>
        <v>0</v>
      </c>
      <c r="I10" s="76">
        <f>'[1]Gelir Tablosu '!E10-E10</f>
        <v>0</v>
      </c>
      <c r="J10" s="76">
        <f>'[1]Gelir Tablosu '!F10-F10</f>
        <v>0</v>
      </c>
      <c r="K10" s="69"/>
      <c r="L10" s="70"/>
      <c r="M10" s="70"/>
      <c r="N10" s="70"/>
    </row>
    <row r="11" spans="1:14" ht="13.2">
      <c r="A11" s="60" t="s">
        <v>32</v>
      </c>
      <c r="B11" s="29"/>
      <c r="C11" s="206">
        <f>+'[2]Gelir Tablosu'!N13</f>
        <v>-4126938</v>
      </c>
      <c r="D11" s="206">
        <f>+'[2]Gelir Tablosu'!O13</f>
        <v>-2034719</v>
      </c>
      <c r="E11" s="206">
        <f>+'[2]Gelir Tablosu'!P13</f>
        <v>-3994100</v>
      </c>
      <c r="F11" s="206">
        <f>+'[2]Gelir Tablosu'!Q13</f>
        <v>-2506482</v>
      </c>
      <c r="G11" s="76">
        <f>'[1]Gelir Tablosu '!C11-C11</f>
        <v>0</v>
      </c>
      <c r="H11" s="76">
        <f>'[1]Gelir Tablosu '!D11-D11</f>
        <v>0</v>
      </c>
      <c r="I11" s="76">
        <f>'[1]Gelir Tablosu '!E11-E11</f>
        <v>0</v>
      </c>
      <c r="J11" s="76">
        <f>'[1]Gelir Tablosu '!F11-F11</f>
        <v>0</v>
      </c>
      <c r="K11" s="69"/>
      <c r="L11" s="70"/>
      <c r="M11" s="70"/>
      <c r="N11" s="70"/>
    </row>
    <row r="12" spans="1:14" ht="13.2">
      <c r="A12" s="60" t="s">
        <v>18</v>
      </c>
      <c r="B12" s="29"/>
      <c r="C12" s="206">
        <f>+'[2]Gelir Tablosu'!N14</f>
        <v>-3871421</v>
      </c>
      <c r="D12" s="206">
        <f>+'[2]Gelir Tablosu'!O14</f>
        <v>-1756028</v>
      </c>
      <c r="E12" s="206">
        <f>+'[2]Gelir Tablosu'!P14</f>
        <v>-3478725</v>
      </c>
      <c r="F12" s="206">
        <f>+'[2]Gelir Tablosu'!Q14</f>
        <v>-1845076</v>
      </c>
      <c r="G12" s="76">
        <f>'[1]Gelir Tablosu '!C12-C12</f>
        <v>0</v>
      </c>
      <c r="H12" s="76">
        <f>'[1]Gelir Tablosu '!D12-D12</f>
        <v>0</v>
      </c>
      <c r="I12" s="76">
        <f>'[1]Gelir Tablosu '!E12-E12</f>
        <v>0</v>
      </c>
      <c r="J12" s="76">
        <f>'[1]Gelir Tablosu '!F12-F12</f>
        <v>0</v>
      </c>
      <c r="K12" s="69"/>
      <c r="L12" s="70"/>
      <c r="M12" s="70"/>
      <c r="N12" s="70"/>
    </row>
    <row r="13" spans="1:14" ht="13.2">
      <c r="A13" s="60" t="s">
        <v>33</v>
      </c>
      <c r="B13" s="29"/>
      <c r="C13" s="206">
        <f>+'[2]Gelir Tablosu'!N15</f>
        <v>-3067785</v>
      </c>
      <c r="D13" s="206">
        <f>+'[2]Gelir Tablosu'!O15</f>
        <v>-1605367</v>
      </c>
      <c r="E13" s="206">
        <f>+'[2]Gelir Tablosu'!P15</f>
        <v>-3671948</v>
      </c>
      <c r="F13" s="206">
        <f>+'[2]Gelir Tablosu'!Q15</f>
        <v>-2138852</v>
      </c>
      <c r="G13" s="76">
        <f>'[1]Gelir Tablosu '!C13-C13</f>
        <v>0</v>
      </c>
      <c r="H13" s="76">
        <f>'[1]Gelir Tablosu '!D13-D13</f>
        <v>0</v>
      </c>
      <c r="I13" s="76">
        <f>'[1]Gelir Tablosu '!E13-E13</f>
        <v>0</v>
      </c>
      <c r="J13" s="76">
        <f>'[1]Gelir Tablosu '!F13-F13</f>
        <v>0</v>
      </c>
      <c r="K13" s="69"/>
      <c r="L13" s="70"/>
      <c r="M13" s="70"/>
      <c r="N13" s="70"/>
    </row>
    <row r="14" spans="1:14" ht="13.2">
      <c r="A14" s="71" t="s">
        <v>34</v>
      </c>
      <c r="B14" s="29">
        <v>16</v>
      </c>
      <c r="C14" s="206">
        <f>+'[2]Gelir Tablosu'!N16</f>
        <v>5912943</v>
      </c>
      <c r="D14" s="206">
        <f>+'[2]Gelir Tablosu'!O16</f>
        <v>1927402</v>
      </c>
      <c r="E14" s="206">
        <f>+'[2]Gelir Tablosu'!P16</f>
        <v>11897369</v>
      </c>
      <c r="F14" s="206">
        <f>+'[2]Gelir Tablosu'!Q16</f>
        <v>9804767</v>
      </c>
      <c r="G14" s="76">
        <f>'[1]Gelir Tablosu '!C14-C14</f>
        <v>0</v>
      </c>
      <c r="H14" s="76">
        <f>'[1]Gelir Tablosu '!D14-D14</f>
        <v>0</v>
      </c>
      <c r="I14" s="76">
        <f>'[1]Gelir Tablosu '!E14-E14</f>
        <v>0</v>
      </c>
      <c r="J14" s="76">
        <f>'[1]Gelir Tablosu '!F14-F14</f>
        <v>0</v>
      </c>
      <c r="K14" s="69"/>
      <c r="L14" s="70"/>
      <c r="M14" s="70"/>
      <c r="N14" s="70"/>
    </row>
    <row r="15" spans="1:14" ht="13.2">
      <c r="A15" s="71" t="s">
        <v>35</v>
      </c>
      <c r="B15" s="29">
        <v>16</v>
      </c>
      <c r="C15" s="206">
        <f>+'[2]Gelir Tablosu'!N17</f>
        <v>-5817389</v>
      </c>
      <c r="D15" s="206">
        <f>+'[2]Gelir Tablosu'!O17</f>
        <v>-2811225</v>
      </c>
      <c r="E15" s="206">
        <f>+'[2]Gelir Tablosu'!P17</f>
        <v>-5931875</v>
      </c>
      <c r="F15" s="206">
        <f>+'[2]Gelir Tablosu'!Q17</f>
        <v>-3970396</v>
      </c>
      <c r="G15" s="76">
        <f>'[1]Gelir Tablosu '!C15-C15</f>
        <v>0</v>
      </c>
      <c r="H15" s="76">
        <f>'[1]Gelir Tablosu '!D15-D15</f>
        <v>0</v>
      </c>
      <c r="I15" s="76">
        <f>'[1]Gelir Tablosu '!E15-E15</f>
        <v>0</v>
      </c>
      <c r="J15" s="76">
        <f>'[1]Gelir Tablosu '!F15-F15</f>
        <v>0</v>
      </c>
      <c r="K15" s="69"/>
      <c r="L15" s="70"/>
      <c r="M15" s="70"/>
      <c r="N15" s="70"/>
    </row>
    <row r="16" spans="1:14" ht="13.2">
      <c r="A16" s="65"/>
      <c r="B16" s="212"/>
      <c r="C16" s="91"/>
      <c r="D16" s="91"/>
      <c r="E16" s="91"/>
      <c r="F16" s="91"/>
      <c r="G16" s="76">
        <f>'[1]Gelir Tablosu '!C16-C16</f>
        <v>0</v>
      </c>
      <c r="H16" s="76">
        <f>'[1]Gelir Tablosu '!D16-D16</f>
        <v>0</v>
      </c>
      <c r="I16" s="76">
        <f>'[1]Gelir Tablosu '!E16-E16</f>
        <v>0</v>
      </c>
      <c r="J16" s="76">
        <f>'[1]Gelir Tablosu '!F16-F16</f>
        <v>0</v>
      </c>
      <c r="K16" s="69"/>
      <c r="L16" s="70"/>
      <c r="M16" s="70"/>
      <c r="N16" s="70"/>
    </row>
    <row r="17" spans="1:14" ht="13.2">
      <c r="A17" s="68" t="s">
        <v>66</v>
      </c>
      <c r="B17" s="210"/>
      <c r="C17" s="209">
        <f>+SUM(C9:C15)</f>
        <v>13668747</v>
      </c>
      <c r="D17" s="209">
        <f t="shared" ref="D17:F17" si="1">+SUM(D9:D15)</f>
        <v>4032460</v>
      </c>
      <c r="E17" s="209">
        <f t="shared" si="1"/>
        <v>28159640</v>
      </c>
      <c r="F17" s="209">
        <f t="shared" si="1"/>
        <v>17461203</v>
      </c>
      <c r="G17" s="76">
        <f>'[1]Gelir Tablosu '!C17-C17</f>
        <v>0</v>
      </c>
      <c r="H17" s="76">
        <f>'[1]Gelir Tablosu '!D17-D17</f>
        <v>0</v>
      </c>
      <c r="I17" s="76">
        <f>'[1]Gelir Tablosu '!E17-E17</f>
        <v>0</v>
      </c>
      <c r="J17" s="76">
        <f>'[1]Gelir Tablosu '!F17-F17</f>
        <v>0</v>
      </c>
      <c r="K17" s="69"/>
      <c r="L17" s="70"/>
      <c r="M17" s="70"/>
      <c r="N17" s="70"/>
    </row>
    <row r="18" spans="1:14" ht="13.2">
      <c r="A18" s="60"/>
      <c r="B18" s="24"/>
      <c r="C18" s="26"/>
      <c r="D18" s="26"/>
      <c r="E18" s="26"/>
      <c r="F18" s="26"/>
      <c r="G18" s="76">
        <f>'[1]Gelir Tablosu '!C18-C18</f>
        <v>0</v>
      </c>
      <c r="H18" s="76">
        <f>'[1]Gelir Tablosu '!D18-D18</f>
        <v>0</v>
      </c>
      <c r="I18" s="76">
        <f>'[1]Gelir Tablosu '!E18-E18</f>
        <v>0</v>
      </c>
      <c r="J18" s="76">
        <f>'[1]Gelir Tablosu '!F18-F18</f>
        <v>0</v>
      </c>
      <c r="K18" s="63"/>
      <c r="L18" s="64"/>
      <c r="M18" s="64"/>
      <c r="N18" s="64"/>
    </row>
    <row r="19" spans="1:14" ht="13.2">
      <c r="A19" s="60" t="s">
        <v>67</v>
      </c>
      <c r="B19" s="29"/>
      <c r="C19" s="206">
        <f>+'[2]Gelir Tablosu'!N19</f>
        <v>1075976</v>
      </c>
      <c r="D19" s="206">
        <f>+'[2]Gelir Tablosu'!O19</f>
        <v>327737</v>
      </c>
      <c r="E19" s="206">
        <f>+'[2]Gelir Tablosu'!P19</f>
        <v>257</v>
      </c>
      <c r="F19" s="206">
        <f>+'[2]Gelir Tablosu'!Q19</f>
        <v>175</v>
      </c>
      <c r="G19" s="76">
        <f>'[1]Gelir Tablosu '!C19-C19</f>
        <v>0</v>
      </c>
      <c r="H19" s="76">
        <f>'[1]Gelir Tablosu '!D19-D19</f>
        <v>0</v>
      </c>
      <c r="I19" s="76">
        <f>'[1]Gelir Tablosu '!E19-E19</f>
        <v>0</v>
      </c>
      <c r="J19" s="76">
        <f>'[1]Gelir Tablosu '!F19-F19</f>
        <v>0</v>
      </c>
      <c r="K19" s="69"/>
      <c r="L19" s="64"/>
      <c r="M19" s="70"/>
      <c r="N19" s="70"/>
    </row>
    <row r="20" spans="1:14" ht="13.2">
      <c r="A20" s="60" t="s">
        <v>68</v>
      </c>
      <c r="B20" s="29"/>
      <c r="C20" s="206">
        <f>+'[2]Gelir Tablosu'!N20</f>
        <v>-5009</v>
      </c>
      <c r="D20" s="206">
        <f>+'[2]Gelir Tablosu'!O20</f>
        <v>-5009</v>
      </c>
      <c r="E20" s="206">
        <f>+'[2]Gelir Tablosu'!P20</f>
        <v>-2955</v>
      </c>
      <c r="F20" s="206">
        <f>+'[2]Gelir Tablosu'!Q20</f>
        <v>0</v>
      </c>
      <c r="G20" s="76">
        <f>'[1]Gelir Tablosu '!C20-C20</f>
        <v>0</v>
      </c>
      <c r="H20" s="76">
        <f>'[1]Gelir Tablosu '!D20-D20</f>
        <v>0</v>
      </c>
      <c r="I20" s="76">
        <f>'[1]Gelir Tablosu '!E20-E20</f>
        <v>0</v>
      </c>
      <c r="J20" s="76">
        <f>'[1]Gelir Tablosu '!F20-F20</f>
        <v>0</v>
      </c>
      <c r="K20" s="69"/>
      <c r="L20" s="70"/>
      <c r="M20" s="70"/>
      <c r="N20" s="70"/>
    </row>
    <row r="21" spans="1:14">
      <c r="A21" s="60"/>
      <c r="B21" s="24"/>
      <c r="C21" s="205"/>
      <c r="D21" s="205"/>
      <c r="E21" s="205"/>
      <c r="F21" s="205"/>
      <c r="G21" s="76">
        <f>'[1]Gelir Tablosu '!C21-C21</f>
        <v>0</v>
      </c>
      <c r="H21" s="76">
        <f>'[1]Gelir Tablosu '!D21-D21</f>
        <v>0</v>
      </c>
      <c r="I21" s="76">
        <f>'[1]Gelir Tablosu '!E21-E21</f>
        <v>0</v>
      </c>
      <c r="J21" s="76">
        <f>'[1]Gelir Tablosu '!F21-F21</f>
        <v>0</v>
      </c>
      <c r="K21" s="70"/>
      <c r="L21" s="70"/>
      <c r="M21" s="70"/>
      <c r="N21" s="70"/>
    </row>
    <row r="22" spans="1:14" ht="13.2">
      <c r="A22" s="68" t="s">
        <v>142</v>
      </c>
      <c r="B22" s="210"/>
      <c r="C22" s="209">
        <f>+SUM(C17:C20)</f>
        <v>14739714</v>
      </c>
      <c r="D22" s="209">
        <f t="shared" ref="D22:F22" si="2">+SUM(D17:D20)</f>
        <v>4355188</v>
      </c>
      <c r="E22" s="209">
        <f t="shared" si="2"/>
        <v>28156942</v>
      </c>
      <c r="F22" s="209">
        <f t="shared" si="2"/>
        <v>17461378</v>
      </c>
      <c r="G22" s="76">
        <f>'[1]Gelir Tablosu '!C23-C22</f>
        <v>0</v>
      </c>
      <c r="H22" s="76">
        <f>'[1]Gelir Tablosu '!D23-D22</f>
        <v>0</v>
      </c>
      <c r="I22" s="76">
        <f>'[1]Gelir Tablosu '!E23-E22</f>
        <v>0</v>
      </c>
      <c r="J22" s="76">
        <f>'[1]Gelir Tablosu '!F23-F22</f>
        <v>0</v>
      </c>
      <c r="K22" s="69"/>
      <c r="L22" s="70"/>
      <c r="M22" s="70"/>
      <c r="N22" s="70"/>
    </row>
    <row r="23" spans="1:14" ht="13.2">
      <c r="A23" s="74"/>
      <c r="B23" s="58"/>
      <c r="C23" s="75"/>
      <c r="D23" s="75"/>
      <c r="E23" s="75"/>
      <c r="F23" s="75"/>
      <c r="G23" s="76">
        <f>'[1]Gelir Tablosu '!C24-C23</f>
        <v>0</v>
      </c>
      <c r="H23" s="76">
        <f>'[1]Gelir Tablosu '!D24-D23</f>
        <v>0</v>
      </c>
      <c r="I23" s="76">
        <f>'[1]Gelir Tablosu '!E24-E23</f>
        <v>0</v>
      </c>
      <c r="J23" s="76">
        <f>'[1]Gelir Tablosu '!F24-F23</f>
        <v>0</v>
      </c>
      <c r="K23" s="69"/>
      <c r="L23" s="70"/>
      <c r="M23" s="70"/>
      <c r="N23" s="70"/>
    </row>
    <row r="24" spans="1:14" ht="13.2">
      <c r="A24" s="60" t="s">
        <v>70</v>
      </c>
      <c r="B24" s="29">
        <v>17</v>
      </c>
      <c r="C24" s="206">
        <f>+'[2]Gelir Tablosu'!N22</f>
        <v>4764867</v>
      </c>
      <c r="D24" s="206">
        <f>+'[2]Gelir Tablosu'!O22</f>
        <v>1957169</v>
      </c>
      <c r="E24" s="206">
        <f>+'[2]Gelir Tablosu'!P22</f>
        <v>9257887</v>
      </c>
      <c r="F24" s="206">
        <f>+'[2]Gelir Tablosu'!Q22</f>
        <v>6145850</v>
      </c>
      <c r="G24" s="76">
        <f>'[1]Gelir Tablosu '!C25-C24</f>
        <v>0</v>
      </c>
      <c r="H24" s="76">
        <f>'[1]Gelir Tablosu '!D25-D24</f>
        <v>0</v>
      </c>
      <c r="I24" s="76">
        <f>'[1]Gelir Tablosu '!E25-E24</f>
        <v>0</v>
      </c>
      <c r="J24" s="76">
        <f>'[1]Gelir Tablosu '!F25-F24</f>
        <v>0</v>
      </c>
      <c r="K24" s="69"/>
      <c r="L24" s="70"/>
      <c r="M24" s="70"/>
      <c r="N24" s="70"/>
    </row>
    <row r="25" spans="1:14" ht="13.2">
      <c r="A25" s="60" t="s">
        <v>69</v>
      </c>
      <c r="B25" s="29">
        <v>18</v>
      </c>
      <c r="C25" s="206">
        <f>+'[2]Gelir Tablosu'!N23</f>
        <v>-14535718</v>
      </c>
      <c r="D25" s="206">
        <f>+'[2]Gelir Tablosu'!O23</f>
        <v>-7261322</v>
      </c>
      <c r="E25" s="206">
        <f>+'[2]Gelir Tablosu'!P23</f>
        <v>-19459091</v>
      </c>
      <c r="F25" s="206">
        <f>+'[2]Gelir Tablosu'!Q23</f>
        <v>-13916402</v>
      </c>
      <c r="G25" s="76">
        <f>'[1]Gelir Tablosu '!C26-C25</f>
        <v>0</v>
      </c>
      <c r="H25" s="76">
        <f>'[1]Gelir Tablosu '!D26-D25</f>
        <v>0</v>
      </c>
      <c r="I25" s="76">
        <f>'[1]Gelir Tablosu '!E26-E25</f>
        <v>0</v>
      </c>
      <c r="J25" s="76">
        <f>'[1]Gelir Tablosu '!F26-F25</f>
        <v>0</v>
      </c>
      <c r="K25" s="69"/>
      <c r="L25" s="70"/>
      <c r="M25" s="70"/>
      <c r="N25" s="70"/>
    </row>
    <row r="26" spans="1:14">
      <c r="A26" s="60" t="s">
        <v>180</v>
      </c>
      <c r="B26" s="29"/>
      <c r="C26" s="206">
        <f>+'[2]Gelir Tablosu'!N24</f>
        <v>10567814</v>
      </c>
      <c r="D26" s="206">
        <f>+'[2]Gelir Tablosu'!O24</f>
        <v>5765242</v>
      </c>
      <c r="E26" s="206">
        <f>+'[2]Gelir Tablosu'!P24</f>
        <v>6782393</v>
      </c>
      <c r="F26" s="206">
        <f>+'[2]Gelir Tablosu'!Q24</f>
        <v>3937141</v>
      </c>
      <c r="G26" s="76">
        <f>'[1]Gelir Tablosu '!C27-C26</f>
        <v>0</v>
      </c>
      <c r="H26" s="76">
        <f>'[1]Gelir Tablosu '!D27-D26</f>
        <v>0</v>
      </c>
      <c r="I26" s="76">
        <f>'[1]Gelir Tablosu '!E27-E26</f>
        <v>0</v>
      </c>
      <c r="J26" s="76">
        <f>'[1]Gelir Tablosu '!F27-F26</f>
        <v>0</v>
      </c>
      <c r="K26" s="70"/>
      <c r="L26" s="70"/>
      <c r="M26" s="70"/>
      <c r="N26" s="70"/>
    </row>
    <row r="27" spans="1:14" ht="13.2">
      <c r="A27" s="60"/>
      <c r="B27" s="24"/>
      <c r="C27" s="26"/>
      <c r="D27" s="26"/>
      <c r="E27" s="26"/>
      <c r="F27" s="26"/>
      <c r="G27" s="76">
        <f>'[1]Gelir Tablosu '!C28-C27</f>
        <v>0</v>
      </c>
      <c r="H27" s="76">
        <f>'[1]Gelir Tablosu '!D28-D27</f>
        <v>0</v>
      </c>
      <c r="I27" s="76">
        <f>'[1]Gelir Tablosu '!E28-E27</f>
        <v>0</v>
      </c>
      <c r="J27" s="76">
        <f>'[1]Gelir Tablosu '!F28-F27</f>
        <v>0</v>
      </c>
      <c r="K27" s="69"/>
      <c r="L27" s="70"/>
      <c r="M27" s="70"/>
      <c r="N27" s="70"/>
    </row>
    <row r="28" spans="1:14" ht="13.2">
      <c r="A28" s="68" t="s">
        <v>143</v>
      </c>
      <c r="B28" s="210"/>
      <c r="C28" s="209">
        <f>+SUM(C22:C26)</f>
        <v>15536677</v>
      </c>
      <c r="D28" s="209">
        <f t="shared" ref="D28:F28" si="3">+SUM(D22:D26)</f>
        <v>4816277</v>
      </c>
      <c r="E28" s="209">
        <f t="shared" si="3"/>
        <v>24738131</v>
      </c>
      <c r="F28" s="209">
        <f t="shared" si="3"/>
        <v>13627967</v>
      </c>
      <c r="G28" s="76">
        <f>'[1]Gelir Tablosu '!C29-C28</f>
        <v>0</v>
      </c>
      <c r="H28" s="76">
        <f>'[1]Gelir Tablosu '!D29-D28</f>
        <v>0</v>
      </c>
      <c r="I28" s="76">
        <f>'[1]Gelir Tablosu '!E29-E28</f>
        <v>0</v>
      </c>
      <c r="J28" s="76">
        <f>'[1]Gelir Tablosu '!F29-F28</f>
        <v>0</v>
      </c>
      <c r="K28" s="63"/>
      <c r="L28" s="64"/>
      <c r="M28" s="64"/>
      <c r="N28" s="64"/>
    </row>
    <row r="29" spans="1:14" ht="12">
      <c r="A29" s="57"/>
      <c r="B29" s="24"/>
      <c r="C29" s="26"/>
      <c r="D29" s="26"/>
      <c r="E29" s="26"/>
      <c r="F29" s="26"/>
      <c r="G29" s="76">
        <f>'[1]Gelir Tablosu '!C30-C29</f>
        <v>0</v>
      </c>
      <c r="H29" s="76">
        <f>'[1]Gelir Tablosu '!D30-D29</f>
        <v>0</v>
      </c>
      <c r="I29" s="76">
        <f>'[1]Gelir Tablosu '!E30-E29</f>
        <v>0</v>
      </c>
      <c r="J29" s="76">
        <f>'[1]Gelir Tablosu '!F30-F29</f>
        <v>0</v>
      </c>
      <c r="K29" s="76"/>
    </row>
    <row r="30" spans="1:14" ht="12">
      <c r="A30" s="57" t="s">
        <v>144</v>
      </c>
      <c r="B30" s="28"/>
      <c r="C30" s="211">
        <f>+SUM(C31:C32)</f>
        <v>166051</v>
      </c>
      <c r="D30" s="211">
        <f t="shared" ref="D30:F30" si="4">+SUM(D31:D32)</f>
        <v>1159237</v>
      </c>
      <c r="E30" s="211">
        <f t="shared" si="4"/>
        <v>-5341096</v>
      </c>
      <c r="F30" s="211">
        <f t="shared" si="4"/>
        <v>-3072388</v>
      </c>
      <c r="G30" s="76">
        <f>'[1]Gelir Tablosu '!C31-C30</f>
        <v>0</v>
      </c>
      <c r="H30" s="76">
        <f>'[1]Gelir Tablosu '!D31-D30</f>
        <v>0</v>
      </c>
      <c r="I30" s="76">
        <f>'[1]Gelir Tablosu '!E31-E30</f>
        <v>0</v>
      </c>
      <c r="J30" s="76">
        <f>'[1]Gelir Tablosu '!F31-F30</f>
        <v>0</v>
      </c>
      <c r="K30" s="76"/>
    </row>
    <row r="31" spans="1:14">
      <c r="A31" s="77" t="s">
        <v>145</v>
      </c>
      <c r="B31" s="29">
        <v>19</v>
      </c>
      <c r="C31" s="206">
        <f>+'[2]Gelir Tablosu'!N27</f>
        <v>-263447</v>
      </c>
      <c r="D31" s="206">
        <f>+'[2]Gelir Tablosu'!O27</f>
        <v>-153867</v>
      </c>
      <c r="E31" s="206">
        <f>+'[2]Gelir Tablosu'!P27</f>
        <v>-3376389</v>
      </c>
      <c r="F31" s="206">
        <f>+'[2]Gelir Tablosu'!Q27</f>
        <v>-14453</v>
      </c>
      <c r="G31" s="76">
        <f>'[1]Gelir Tablosu '!C32-C31</f>
        <v>0</v>
      </c>
      <c r="H31" s="76">
        <f>'[1]Gelir Tablosu '!D32-D31</f>
        <v>0</v>
      </c>
      <c r="I31" s="76">
        <f>'[1]Gelir Tablosu '!E32-E31</f>
        <v>0</v>
      </c>
      <c r="J31" s="76">
        <f>'[1]Gelir Tablosu '!F32-F31</f>
        <v>0</v>
      </c>
      <c r="K31" s="76"/>
    </row>
    <row r="32" spans="1:14">
      <c r="A32" s="77" t="s">
        <v>146</v>
      </c>
      <c r="B32" s="29">
        <v>19</v>
      </c>
      <c r="C32" s="206">
        <f>+'[2]Gelir Tablosu'!N28</f>
        <v>429498</v>
      </c>
      <c r="D32" s="206">
        <f>+'[2]Gelir Tablosu'!O28</f>
        <v>1313104</v>
      </c>
      <c r="E32" s="206">
        <f>+'[2]Gelir Tablosu'!P28</f>
        <v>-1964707</v>
      </c>
      <c r="F32" s="206">
        <f>+'[2]Gelir Tablosu'!Q28</f>
        <v>-3057935</v>
      </c>
      <c r="G32" s="76">
        <f>'[1]Gelir Tablosu '!C33-C32</f>
        <v>0</v>
      </c>
      <c r="H32" s="76">
        <f>'[1]Gelir Tablosu '!D33-D32</f>
        <v>0</v>
      </c>
      <c r="I32" s="76">
        <f>'[1]Gelir Tablosu '!E33-E32</f>
        <v>0</v>
      </c>
      <c r="J32" s="76">
        <f>'[1]Gelir Tablosu '!F33-F32</f>
        <v>0</v>
      </c>
      <c r="K32" s="76"/>
    </row>
    <row r="33" spans="1:11">
      <c r="A33" s="78"/>
      <c r="B33" s="24"/>
      <c r="C33" s="26"/>
      <c r="D33" s="26"/>
      <c r="E33" s="26"/>
      <c r="F33" s="26"/>
      <c r="G33" s="76">
        <f>'[1]Gelir Tablosu '!C34-C33</f>
        <v>0</v>
      </c>
      <c r="H33" s="76">
        <f>'[1]Gelir Tablosu '!D34-D33</f>
        <v>0</v>
      </c>
      <c r="I33" s="76">
        <f>'[1]Gelir Tablosu '!E34-E33</f>
        <v>0</v>
      </c>
      <c r="J33" s="76">
        <f>'[1]Gelir Tablosu '!F34-F33</f>
        <v>0</v>
      </c>
      <c r="K33" s="76"/>
    </row>
    <row r="34" spans="1:11" ht="12">
      <c r="A34" s="68" t="s">
        <v>72</v>
      </c>
      <c r="B34" s="210"/>
      <c r="C34" s="209">
        <f>+C28+C31+C32</f>
        <v>15702728</v>
      </c>
      <c r="D34" s="209">
        <f t="shared" ref="D34:F34" si="5">+D28+D31+D32</f>
        <v>5975514</v>
      </c>
      <c r="E34" s="209">
        <f t="shared" si="5"/>
        <v>19397035</v>
      </c>
      <c r="F34" s="209">
        <f t="shared" si="5"/>
        <v>10555579</v>
      </c>
      <c r="G34" s="76">
        <f>'[1]Gelir Tablosu '!C35-C34</f>
        <v>0</v>
      </c>
      <c r="H34" s="76">
        <f>'[1]Gelir Tablosu '!D35-D34</f>
        <v>0</v>
      </c>
      <c r="I34" s="76">
        <f>'[1]Gelir Tablosu '!E35-E34</f>
        <v>0</v>
      </c>
      <c r="J34" s="76">
        <f>'[1]Gelir Tablosu '!F35-F34</f>
        <v>0</v>
      </c>
      <c r="K34" s="76"/>
    </row>
    <row r="35" spans="1:11" s="80" customFormat="1" ht="16.5" customHeight="1">
      <c r="A35" s="68"/>
      <c r="B35" s="210"/>
      <c r="C35" s="209"/>
      <c r="D35" s="209"/>
      <c r="E35" s="209"/>
      <c r="F35" s="209"/>
      <c r="G35" s="76">
        <f>'[1]Gelir Tablosu '!C36-C35</f>
        <v>0</v>
      </c>
      <c r="H35" s="76">
        <f>'[1]Gelir Tablosu '!D36-D35</f>
        <v>0</v>
      </c>
      <c r="I35" s="76">
        <f>'[1]Gelir Tablosu '!E36-E35</f>
        <v>0</v>
      </c>
      <c r="J35" s="76">
        <f>'[1]Gelir Tablosu '!F36-F35</f>
        <v>0</v>
      </c>
      <c r="K35" s="76"/>
    </row>
    <row r="36" spans="1:11" ht="12.6" thickBot="1">
      <c r="A36" s="79" t="s">
        <v>71</v>
      </c>
      <c r="B36" s="208">
        <v>20</v>
      </c>
      <c r="C36" s="207" t="str">
        <f>+TEXT(C34/Liabilities!$C$44,"#.##0,00") &amp; " Kr"</f>
        <v>44,75 Kr</v>
      </c>
      <c r="D36" s="207" t="str">
        <f>+TEXT(D34/Liabilities!$C$44,"#.##0,00") &amp; " Kr"</f>
        <v>17,03 Kr</v>
      </c>
      <c r="E36" s="207" t="str">
        <f>+TEXT(E34/Liabilities!$C$44,"#.##0,00") &amp; " Kr"</f>
        <v>55,28 Kr</v>
      </c>
      <c r="F36" s="207" t="str">
        <f>+TEXT(F34/Liabilities!$C$44,"#.##0,00") &amp; " Kr"</f>
        <v>30,08 Kr</v>
      </c>
      <c r="G36" s="76"/>
      <c r="H36" s="76"/>
      <c r="I36" s="76"/>
      <c r="J36" s="76"/>
      <c r="K36" s="76"/>
    </row>
    <row r="37" spans="1:11" ht="12" thickTop="1"/>
  </sheetData>
  <pageMargins left="0.70866141732283472" right="0.70866141732283472" top="0.74803149606299213" bottom="0.74803149606299213" header="0.31496062992125984" footer="0.31496062992125984"/>
  <pageSetup scale="63" orientation="portrait" r:id="rId1"/>
  <headerFooter>
    <oddFooter>&amp;R&amp;1#&amp;"Calibri"&amp;10&amp;K008000Herkese Açık-Public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50"/>
    <pageSetUpPr fitToPage="1"/>
  </sheetPr>
  <dimension ref="A1:S40"/>
  <sheetViews>
    <sheetView showGridLines="0" view="pageBreakPreview" topLeftCell="A7" zoomScaleNormal="80" zoomScaleSheetLayoutView="100" workbookViewId="0">
      <selection activeCell="F2" sqref="F2"/>
    </sheetView>
  </sheetViews>
  <sheetFormatPr defaultColWidth="8.88671875" defaultRowHeight="11.4"/>
  <cols>
    <col min="1" max="1" width="62" style="81" customWidth="1"/>
    <col min="2" max="2" width="13.6640625" style="126" customWidth="1"/>
    <col min="3" max="4" width="20.33203125" style="185" customWidth="1"/>
    <col min="5" max="6" width="19.88671875" style="126" customWidth="1"/>
    <col min="7" max="7" width="10.33203125" style="4" bestFit="1" customWidth="1"/>
    <col min="8" max="8" width="10" style="4" bestFit="1" customWidth="1"/>
    <col min="9" max="9" width="5.5546875" style="81" bestFit="1" customWidth="1"/>
    <col min="10" max="10" width="5.6640625" style="81" bestFit="1" customWidth="1"/>
    <col min="11" max="14" width="15.44140625" style="81" bestFit="1" customWidth="1"/>
    <col min="15" max="15" width="4.88671875" style="81" bestFit="1" customWidth="1"/>
    <col min="16" max="241" width="8.88671875" style="81"/>
    <col min="242" max="242" width="37.44140625" style="81" customWidth="1"/>
    <col min="243" max="243" width="13.44140625" style="81" customWidth="1"/>
    <col min="244" max="247" width="15" style="81" customWidth="1"/>
    <col min="248" max="497" width="8.88671875" style="81"/>
    <col min="498" max="498" width="37.44140625" style="81" customWidth="1"/>
    <col min="499" max="499" width="13.44140625" style="81" customWidth="1"/>
    <col min="500" max="503" width="15" style="81" customWidth="1"/>
    <col min="504" max="753" width="8.88671875" style="81"/>
    <col min="754" max="754" width="37.44140625" style="81" customWidth="1"/>
    <col min="755" max="755" width="13.44140625" style="81" customWidth="1"/>
    <col min="756" max="759" width="15" style="81" customWidth="1"/>
    <col min="760" max="1009" width="8.88671875" style="81"/>
    <col min="1010" max="1010" width="37.44140625" style="81" customWidth="1"/>
    <col min="1011" max="1011" width="13.44140625" style="81" customWidth="1"/>
    <col min="1012" max="1015" width="15" style="81" customWidth="1"/>
    <col min="1016" max="1265" width="8.88671875" style="81"/>
    <col min="1266" max="1266" width="37.44140625" style="81" customWidth="1"/>
    <col min="1267" max="1267" width="13.44140625" style="81" customWidth="1"/>
    <col min="1268" max="1271" width="15" style="81" customWidth="1"/>
    <col min="1272" max="1521" width="8.88671875" style="81"/>
    <col min="1522" max="1522" width="37.44140625" style="81" customWidth="1"/>
    <col min="1523" max="1523" width="13.44140625" style="81" customWidth="1"/>
    <col min="1524" max="1527" width="15" style="81" customWidth="1"/>
    <col min="1528" max="1777" width="8.88671875" style="81"/>
    <col min="1778" max="1778" width="37.44140625" style="81" customWidth="1"/>
    <col min="1779" max="1779" width="13.44140625" style="81" customWidth="1"/>
    <col min="1780" max="1783" width="15" style="81" customWidth="1"/>
    <col min="1784" max="2033" width="8.88671875" style="81"/>
    <col min="2034" max="2034" width="37.44140625" style="81" customWidth="1"/>
    <col min="2035" max="2035" width="13.44140625" style="81" customWidth="1"/>
    <col min="2036" max="2039" width="15" style="81" customWidth="1"/>
    <col min="2040" max="2289" width="8.88671875" style="81"/>
    <col min="2290" max="2290" width="37.44140625" style="81" customWidth="1"/>
    <col min="2291" max="2291" width="13.44140625" style="81" customWidth="1"/>
    <col min="2292" max="2295" width="15" style="81" customWidth="1"/>
    <col min="2296" max="2545" width="8.88671875" style="81"/>
    <col min="2546" max="2546" width="37.44140625" style="81" customWidth="1"/>
    <col min="2547" max="2547" width="13.44140625" style="81" customWidth="1"/>
    <col min="2548" max="2551" width="15" style="81" customWidth="1"/>
    <col min="2552" max="2801" width="8.88671875" style="81"/>
    <col min="2802" max="2802" width="37.44140625" style="81" customWidth="1"/>
    <col min="2803" max="2803" width="13.44140625" style="81" customWidth="1"/>
    <col min="2804" max="2807" width="15" style="81" customWidth="1"/>
    <col min="2808" max="3057" width="8.88671875" style="81"/>
    <col min="3058" max="3058" width="37.44140625" style="81" customWidth="1"/>
    <col min="3059" max="3059" width="13.44140625" style="81" customWidth="1"/>
    <col min="3060" max="3063" width="15" style="81" customWidth="1"/>
    <col min="3064" max="3313" width="8.88671875" style="81"/>
    <col min="3314" max="3314" width="37.44140625" style="81" customWidth="1"/>
    <col min="3315" max="3315" width="13.44140625" style="81" customWidth="1"/>
    <col min="3316" max="3319" width="15" style="81" customWidth="1"/>
    <col min="3320" max="3569" width="8.88671875" style="81"/>
    <col min="3570" max="3570" width="37.44140625" style="81" customWidth="1"/>
    <col min="3571" max="3571" width="13.44140625" style="81" customWidth="1"/>
    <col min="3572" max="3575" width="15" style="81" customWidth="1"/>
    <col min="3576" max="3825" width="8.88671875" style="81"/>
    <col min="3826" max="3826" width="37.44140625" style="81" customWidth="1"/>
    <col min="3827" max="3827" width="13.44140625" style="81" customWidth="1"/>
    <col min="3828" max="3831" width="15" style="81" customWidth="1"/>
    <col min="3832" max="4081" width="8.88671875" style="81"/>
    <col min="4082" max="4082" width="37.44140625" style="81" customWidth="1"/>
    <col min="4083" max="4083" width="13.44140625" style="81" customWidth="1"/>
    <col min="4084" max="4087" width="15" style="81" customWidth="1"/>
    <col min="4088" max="4337" width="8.88671875" style="81"/>
    <col min="4338" max="4338" width="37.44140625" style="81" customWidth="1"/>
    <col min="4339" max="4339" width="13.44140625" style="81" customWidth="1"/>
    <col min="4340" max="4343" width="15" style="81" customWidth="1"/>
    <col min="4344" max="4593" width="8.88671875" style="81"/>
    <col min="4594" max="4594" width="37.44140625" style="81" customWidth="1"/>
    <col min="4595" max="4595" width="13.44140625" style="81" customWidth="1"/>
    <col min="4596" max="4599" width="15" style="81" customWidth="1"/>
    <col min="4600" max="4849" width="8.88671875" style="81"/>
    <col min="4850" max="4850" width="37.44140625" style="81" customWidth="1"/>
    <col min="4851" max="4851" width="13.44140625" style="81" customWidth="1"/>
    <col min="4852" max="4855" width="15" style="81" customWidth="1"/>
    <col min="4856" max="5105" width="8.88671875" style="81"/>
    <col min="5106" max="5106" width="37.44140625" style="81" customWidth="1"/>
    <col min="5107" max="5107" width="13.44140625" style="81" customWidth="1"/>
    <col min="5108" max="5111" width="15" style="81" customWidth="1"/>
    <col min="5112" max="5361" width="8.88671875" style="81"/>
    <col min="5362" max="5362" width="37.44140625" style="81" customWidth="1"/>
    <col min="5363" max="5363" width="13.44140625" style="81" customWidth="1"/>
    <col min="5364" max="5367" width="15" style="81" customWidth="1"/>
    <col min="5368" max="5617" width="8.88671875" style="81"/>
    <col min="5618" max="5618" width="37.44140625" style="81" customWidth="1"/>
    <col min="5619" max="5619" width="13.44140625" style="81" customWidth="1"/>
    <col min="5620" max="5623" width="15" style="81" customWidth="1"/>
    <col min="5624" max="5873" width="8.88671875" style="81"/>
    <col min="5874" max="5874" width="37.44140625" style="81" customWidth="1"/>
    <col min="5875" max="5875" width="13.44140625" style="81" customWidth="1"/>
    <col min="5876" max="5879" width="15" style="81" customWidth="1"/>
    <col min="5880" max="6129" width="8.88671875" style="81"/>
    <col min="6130" max="6130" width="37.44140625" style="81" customWidth="1"/>
    <col min="6131" max="6131" width="13.44140625" style="81" customWidth="1"/>
    <col min="6132" max="6135" width="15" style="81" customWidth="1"/>
    <col min="6136" max="6385" width="8.88671875" style="81"/>
    <col min="6386" max="6386" width="37.44140625" style="81" customWidth="1"/>
    <col min="6387" max="6387" width="13.44140625" style="81" customWidth="1"/>
    <col min="6388" max="6391" width="15" style="81" customWidth="1"/>
    <col min="6392" max="6641" width="8.88671875" style="81"/>
    <col min="6642" max="6642" width="37.44140625" style="81" customWidth="1"/>
    <col min="6643" max="6643" width="13.44140625" style="81" customWidth="1"/>
    <col min="6644" max="6647" width="15" style="81" customWidth="1"/>
    <col min="6648" max="6897" width="8.88671875" style="81"/>
    <col min="6898" max="6898" width="37.44140625" style="81" customWidth="1"/>
    <col min="6899" max="6899" width="13.44140625" style="81" customWidth="1"/>
    <col min="6900" max="6903" width="15" style="81" customWidth="1"/>
    <col min="6904" max="7153" width="8.88671875" style="81"/>
    <col min="7154" max="7154" width="37.44140625" style="81" customWidth="1"/>
    <col min="7155" max="7155" width="13.44140625" style="81" customWidth="1"/>
    <col min="7156" max="7159" width="15" style="81" customWidth="1"/>
    <col min="7160" max="7409" width="8.88671875" style="81"/>
    <col min="7410" max="7410" width="37.44140625" style="81" customWidth="1"/>
    <col min="7411" max="7411" width="13.44140625" style="81" customWidth="1"/>
    <col min="7412" max="7415" width="15" style="81" customWidth="1"/>
    <col min="7416" max="7665" width="8.88671875" style="81"/>
    <col min="7666" max="7666" width="37.44140625" style="81" customWidth="1"/>
    <col min="7667" max="7667" width="13.44140625" style="81" customWidth="1"/>
    <col min="7668" max="7671" width="15" style="81" customWidth="1"/>
    <col min="7672" max="7921" width="8.88671875" style="81"/>
    <col min="7922" max="7922" width="37.44140625" style="81" customWidth="1"/>
    <col min="7923" max="7923" width="13.44140625" style="81" customWidth="1"/>
    <col min="7924" max="7927" width="15" style="81" customWidth="1"/>
    <col min="7928" max="8177" width="8.88671875" style="81"/>
    <col min="8178" max="8178" width="37.44140625" style="81" customWidth="1"/>
    <col min="8179" max="8179" width="13.44140625" style="81" customWidth="1"/>
    <col min="8180" max="8183" width="15" style="81" customWidth="1"/>
    <col min="8184" max="8433" width="8.88671875" style="81"/>
    <col min="8434" max="8434" width="37.44140625" style="81" customWidth="1"/>
    <col min="8435" max="8435" width="13.44140625" style="81" customWidth="1"/>
    <col min="8436" max="8439" width="15" style="81" customWidth="1"/>
    <col min="8440" max="8689" width="8.88671875" style="81"/>
    <col min="8690" max="8690" width="37.44140625" style="81" customWidth="1"/>
    <col min="8691" max="8691" width="13.44140625" style="81" customWidth="1"/>
    <col min="8692" max="8695" width="15" style="81" customWidth="1"/>
    <col min="8696" max="8945" width="8.88671875" style="81"/>
    <col min="8946" max="8946" width="37.44140625" style="81" customWidth="1"/>
    <col min="8947" max="8947" width="13.44140625" style="81" customWidth="1"/>
    <col min="8948" max="8951" width="15" style="81" customWidth="1"/>
    <col min="8952" max="9201" width="8.88671875" style="81"/>
    <col min="9202" max="9202" width="37.44140625" style="81" customWidth="1"/>
    <col min="9203" max="9203" width="13.44140625" style="81" customWidth="1"/>
    <col min="9204" max="9207" width="15" style="81" customWidth="1"/>
    <col min="9208" max="9457" width="8.88671875" style="81"/>
    <col min="9458" max="9458" width="37.44140625" style="81" customWidth="1"/>
    <col min="9459" max="9459" width="13.44140625" style="81" customWidth="1"/>
    <col min="9460" max="9463" width="15" style="81" customWidth="1"/>
    <col min="9464" max="9713" width="8.88671875" style="81"/>
    <col min="9714" max="9714" width="37.44140625" style="81" customWidth="1"/>
    <col min="9715" max="9715" width="13.44140625" style="81" customWidth="1"/>
    <col min="9716" max="9719" width="15" style="81" customWidth="1"/>
    <col min="9720" max="9969" width="8.88671875" style="81"/>
    <col min="9970" max="9970" width="37.44140625" style="81" customWidth="1"/>
    <col min="9971" max="9971" width="13.44140625" style="81" customWidth="1"/>
    <col min="9972" max="9975" width="15" style="81" customWidth="1"/>
    <col min="9976" max="10225" width="8.88671875" style="81"/>
    <col min="10226" max="10226" width="37.44140625" style="81" customWidth="1"/>
    <col min="10227" max="10227" width="13.44140625" style="81" customWidth="1"/>
    <col min="10228" max="10231" width="15" style="81" customWidth="1"/>
    <col min="10232" max="10481" width="8.88671875" style="81"/>
    <col min="10482" max="10482" width="37.44140625" style="81" customWidth="1"/>
    <col min="10483" max="10483" width="13.44140625" style="81" customWidth="1"/>
    <col min="10484" max="10487" width="15" style="81" customWidth="1"/>
    <col min="10488" max="10737" width="8.88671875" style="81"/>
    <col min="10738" max="10738" width="37.44140625" style="81" customWidth="1"/>
    <col min="10739" max="10739" width="13.44140625" style="81" customWidth="1"/>
    <col min="10740" max="10743" width="15" style="81" customWidth="1"/>
    <col min="10744" max="10993" width="8.88671875" style="81"/>
    <col min="10994" max="10994" width="37.44140625" style="81" customWidth="1"/>
    <col min="10995" max="10995" width="13.44140625" style="81" customWidth="1"/>
    <col min="10996" max="10999" width="15" style="81" customWidth="1"/>
    <col min="11000" max="11249" width="8.88671875" style="81"/>
    <col min="11250" max="11250" width="37.44140625" style="81" customWidth="1"/>
    <col min="11251" max="11251" width="13.44140625" style="81" customWidth="1"/>
    <col min="11252" max="11255" width="15" style="81" customWidth="1"/>
    <col min="11256" max="11505" width="8.88671875" style="81"/>
    <col min="11506" max="11506" width="37.44140625" style="81" customWidth="1"/>
    <col min="11507" max="11507" width="13.44140625" style="81" customWidth="1"/>
    <col min="11508" max="11511" width="15" style="81" customWidth="1"/>
    <col min="11512" max="11761" width="8.88671875" style="81"/>
    <col min="11762" max="11762" width="37.44140625" style="81" customWidth="1"/>
    <col min="11763" max="11763" width="13.44140625" style="81" customWidth="1"/>
    <col min="11764" max="11767" width="15" style="81" customWidth="1"/>
    <col min="11768" max="12017" width="8.88671875" style="81"/>
    <col min="12018" max="12018" width="37.44140625" style="81" customWidth="1"/>
    <col min="12019" max="12019" width="13.44140625" style="81" customWidth="1"/>
    <col min="12020" max="12023" width="15" style="81" customWidth="1"/>
    <col min="12024" max="12273" width="8.88671875" style="81"/>
    <col min="12274" max="12274" width="37.44140625" style="81" customWidth="1"/>
    <col min="12275" max="12275" width="13.44140625" style="81" customWidth="1"/>
    <col min="12276" max="12279" width="15" style="81" customWidth="1"/>
    <col min="12280" max="12529" width="8.88671875" style="81"/>
    <col min="12530" max="12530" width="37.44140625" style="81" customWidth="1"/>
    <col min="12531" max="12531" width="13.44140625" style="81" customWidth="1"/>
    <col min="12532" max="12535" width="15" style="81" customWidth="1"/>
    <col min="12536" max="12785" width="8.88671875" style="81"/>
    <col min="12786" max="12786" width="37.44140625" style="81" customWidth="1"/>
    <col min="12787" max="12787" width="13.44140625" style="81" customWidth="1"/>
    <col min="12788" max="12791" width="15" style="81" customWidth="1"/>
    <col min="12792" max="13041" width="8.88671875" style="81"/>
    <col min="13042" max="13042" width="37.44140625" style="81" customWidth="1"/>
    <col min="13043" max="13043" width="13.44140625" style="81" customWidth="1"/>
    <col min="13044" max="13047" width="15" style="81" customWidth="1"/>
    <col min="13048" max="13297" width="8.88671875" style="81"/>
    <col min="13298" max="13298" width="37.44140625" style="81" customWidth="1"/>
    <col min="13299" max="13299" width="13.44140625" style="81" customWidth="1"/>
    <col min="13300" max="13303" width="15" style="81" customWidth="1"/>
    <col min="13304" max="13553" width="8.88671875" style="81"/>
    <col min="13554" max="13554" width="37.44140625" style="81" customWidth="1"/>
    <col min="13555" max="13555" width="13.44140625" style="81" customWidth="1"/>
    <col min="13556" max="13559" width="15" style="81" customWidth="1"/>
    <col min="13560" max="13809" width="8.88671875" style="81"/>
    <col min="13810" max="13810" width="37.44140625" style="81" customWidth="1"/>
    <col min="13811" max="13811" width="13.44140625" style="81" customWidth="1"/>
    <col min="13812" max="13815" width="15" style="81" customWidth="1"/>
    <col min="13816" max="14065" width="8.88671875" style="81"/>
    <col min="14066" max="14066" width="37.44140625" style="81" customWidth="1"/>
    <col min="14067" max="14067" width="13.44140625" style="81" customWidth="1"/>
    <col min="14068" max="14071" width="15" style="81" customWidth="1"/>
    <col min="14072" max="14321" width="8.88671875" style="81"/>
    <col min="14322" max="14322" width="37.44140625" style="81" customWidth="1"/>
    <col min="14323" max="14323" width="13.44140625" style="81" customWidth="1"/>
    <col min="14324" max="14327" width="15" style="81" customWidth="1"/>
    <col min="14328" max="14577" width="8.88671875" style="81"/>
    <col min="14578" max="14578" width="37.44140625" style="81" customWidth="1"/>
    <col min="14579" max="14579" width="13.44140625" style="81" customWidth="1"/>
    <col min="14580" max="14583" width="15" style="81" customWidth="1"/>
    <col min="14584" max="14833" width="8.88671875" style="81"/>
    <col min="14834" max="14834" width="37.44140625" style="81" customWidth="1"/>
    <col min="14835" max="14835" width="13.44140625" style="81" customWidth="1"/>
    <col min="14836" max="14839" width="15" style="81" customWidth="1"/>
    <col min="14840" max="15089" width="8.88671875" style="81"/>
    <col min="15090" max="15090" width="37.44140625" style="81" customWidth="1"/>
    <col min="15091" max="15091" width="13.44140625" style="81" customWidth="1"/>
    <col min="15092" max="15095" width="15" style="81" customWidth="1"/>
    <col min="15096" max="15345" width="8.88671875" style="81"/>
    <col min="15346" max="15346" width="37.44140625" style="81" customWidth="1"/>
    <col min="15347" max="15347" width="13.44140625" style="81" customWidth="1"/>
    <col min="15348" max="15351" width="15" style="81" customWidth="1"/>
    <col min="15352" max="15601" width="8.88671875" style="81"/>
    <col min="15602" max="15602" width="37.44140625" style="81" customWidth="1"/>
    <col min="15603" max="15603" width="13.44140625" style="81" customWidth="1"/>
    <col min="15604" max="15607" width="15" style="81" customWidth="1"/>
    <col min="15608" max="15857" width="8.88671875" style="81"/>
    <col min="15858" max="15858" width="37.44140625" style="81" customWidth="1"/>
    <col min="15859" max="15859" width="13.44140625" style="81" customWidth="1"/>
    <col min="15860" max="15863" width="15" style="81" customWidth="1"/>
    <col min="15864" max="16113" width="8.88671875" style="81"/>
    <col min="16114" max="16114" width="37.44140625" style="81" customWidth="1"/>
    <col min="16115" max="16115" width="13.44140625" style="81" customWidth="1"/>
    <col min="16116" max="16119" width="15" style="81" customWidth="1"/>
    <col min="16120" max="16384" width="8.88671875" style="81"/>
  </cols>
  <sheetData>
    <row r="1" spans="1:15" ht="21.6" customHeight="1">
      <c r="A1" s="224" t="s">
        <v>181</v>
      </c>
      <c r="B1" s="224"/>
      <c r="C1" s="224"/>
      <c r="D1" s="224"/>
      <c r="E1" s="224"/>
      <c r="F1" s="221"/>
    </row>
    <row r="2" spans="1:15" ht="38.25" customHeight="1">
      <c r="A2" s="82"/>
      <c r="B2" s="83"/>
      <c r="C2" s="49" t="str">
        <f>'Profit or Loss '!C2</f>
        <v>Limited Reviewed</v>
      </c>
      <c r="D2" s="49" t="str">
        <f>+'Profit or Loss '!D2</f>
        <v>Not Reviewed</v>
      </c>
      <c r="E2" s="49" t="str">
        <f>'Profit or Loss '!E2</f>
        <v>Limited Reviewed</v>
      </c>
      <c r="F2" s="49" t="str">
        <f>+'Profit or Loss '!F2</f>
        <v>Not Reviewed</v>
      </c>
      <c r="I2" s="84"/>
      <c r="J2" s="84"/>
      <c r="K2" s="85"/>
      <c r="L2" s="85"/>
      <c r="M2" s="85"/>
      <c r="N2" s="85"/>
      <c r="O2" s="84"/>
    </row>
    <row r="3" spans="1:15" ht="28.5" customHeight="1">
      <c r="A3" s="214" t="str">
        <f>+'Profit or Loss '!A3</f>
        <v>Turkish Lira (thousand TL) stated as according to the purchasing power of Turkish Lira on 30 June 2024</v>
      </c>
      <c r="B3" s="86" t="s">
        <v>26</v>
      </c>
      <c r="C3" s="87" t="str">
        <f>+'Profit or Loss '!C3</f>
        <v>1 January - 
30 June 2024</v>
      </c>
      <c r="D3" s="87" t="str">
        <f>+'Profit or Loss '!D3</f>
        <v>1 April - 
30 June 2024</v>
      </c>
      <c r="E3" s="87" t="str">
        <f>+'Profit or Loss '!E3</f>
        <v>1 January - 
30 June 2023</v>
      </c>
      <c r="F3" s="87" t="str">
        <f>+'Profit or Loss '!F3</f>
        <v>1 April - 
30 June 2023</v>
      </c>
      <c r="I3" s="84"/>
      <c r="J3" s="84"/>
      <c r="K3" s="85"/>
      <c r="L3" s="85"/>
      <c r="M3" s="85"/>
      <c r="N3" s="85"/>
      <c r="O3" s="84"/>
    </row>
    <row r="4" spans="1:15" ht="13.2">
      <c r="A4" s="88"/>
      <c r="B4" s="12"/>
      <c r="C4" s="12"/>
      <c r="D4" s="12"/>
      <c r="E4" s="12"/>
      <c r="F4" s="12"/>
      <c r="G4" s="5"/>
      <c r="H4" s="5"/>
      <c r="I4" s="84"/>
      <c r="J4" s="84"/>
      <c r="K4" s="90"/>
      <c r="L4" s="90"/>
      <c r="M4" s="90"/>
      <c r="N4" s="90"/>
      <c r="O4" s="84"/>
    </row>
    <row r="5" spans="1:15" ht="13.2">
      <c r="A5" s="27" t="s">
        <v>72</v>
      </c>
      <c r="B5" s="91"/>
      <c r="C5" s="182">
        <f>'Profit or Loss '!C34</f>
        <v>15702728</v>
      </c>
      <c r="D5" s="182">
        <f>'Profit or Loss '!D34</f>
        <v>5975514</v>
      </c>
      <c r="E5" s="182">
        <f>'Profit or Loss '!E34</f>
        <v>19397035</v>
      </c>
      <c r="F5" s="182">
        <f>'Profit or Loss '!F34</f>
        <v>10555579</v>
      </c>
      <c r="G5" s="4">
        <f>'[1]Kapsamlı Gelir Tablosu '!C5-C5</f>
        <v>0</v>
      </c>
      <c r="H5" s="4">
        <f>'[1]Kapsamlı Gelir Tablosu '!D5-D5</f>
        <v>0</v>
      </c>
      <c r="I5" s="4">
        <f>'[1]Kapsamlı Gelir Tablosu '!E5-E5</f>
        <v>0</v>
      </c>
      <c r="J5" s="4">
        <f>'[1]Kapsamlı Gelir Tablosu '!F5-F5</f>
        <v>0</v>
      </c>
      <c r="K5" s="92"/>
      <c r="L5" s="92"/>
      <c r="M5" s="92"/>
      <c r="N5" s="92"/>
      <c r="O5" s="84"/>
    </row>
    <row r="6" spans="1:15" ht="13.2">
      <c r="A6" s="93"/>
      <c r="B6" s="28"/>
      <c r="C6" s="28"/>
      <c r="D6" s="28"/>
      <c r="E6" s="28"/>
      <c r="F6" s="28"/>
      <c r="I6" s="4"/>
      <c r="J6" s="4"/>
      <c r="K6" s="84"/>
      <c r="L6" s="84"/>
      <c r="M6" s="84"/>
      <c r="N6" s="84"/>
      <c r="O6" s="84"/>
    </row>
    <row r="7" spans="1:15" ht="13.2">
      <c r="A7" s="93" t="s">
        <v>124</v>
      </c>
      <c r="B7" s="24"/>
      <c r="C7" s="26"/>
      <c r="D7" s="26"/>
      <c r="E7" s="26"/>
      <c r="F7" s="26"/>
      <c r="I7" s="4"/>
      <c r="J7" s="4"/>
      <c r="K7" s="84"/>
      <c r="L7" s="84"/>
      <c r="M7" s="84"/>
      <c r="N7" s="84"/>
      <c r="O7" s="84"/>
    </row>
    <row r="8" spans="1:15" ht="13.2">
      <c r="A8" s="23"/>
      <c r="B8" s="24"/>
      <c r="C8" s="24"/>
      <c r="D8" s="24"/>
      <c r="E8" s="24"/>
      <c r="F8" s="24"/>
      <c r="I8" s="4"/>
      <c r="J8" s="4"/>
      <c r="K8" s="97"/>
      <c r="L8" s="97"/>
      <c r="M8" s="98"/>
      <c r="N8" s="98"/>
      <c r="O8" s="84"/>
    </row>
    <row r="9" spans="1:15" ht="13.2">
      <c r="A9" s="93" t="s">
        <v>73</v>
      </c>
      <c r="B9" s="24"/>
      <c r="C9" s="26"/>
      <c r="D9" s="26"/>
      <c r="E9" s="26"/>
      <c r="F9" s="26"/>
      <c r="I9" s="4"/>
      <c r="J9" s="4"/>
      <c r="K9" s="84"/>
      <c r="L9" s="84"/>
      <c r="M9" s="84"/>
      <c r="N9" s="84"/>
      <c r="O9" s="84"/>
    </row>
    <row r="10" spans="1:15" ht="13.2">
      <c r="A10" s="99" t="s">
        <v>125</v>
      </c>
      <c r="B10" s="100"/>
      <c r="C10" s="101">
        <f>+'[2]Gelir Tablosu'!N39</f>
        <v>-716601</v>
      </c>
      <c r="D10" s="101">
        <f>+'[2]Gelir Tablosu'!O39</f>
        <v>-281585</v>
      </c>
      <c r="E10" s="101">
        <f>+'[2]Gelir Tablosu'!P39</f>
        <v>240709</v>
      </c>
      <c r="F10" s="101">
        <f>+'[2]Gelir Tablosu'!Q39</f>
        <v>-212</v>
      </c>
      <c r="G10" s="4">
        <f>'[1]Kapsamlı Gelir Tablosu '!C10-C10</f>
        <v>0</v>
      </c>
      <c r="H10" s="4">
        <f>'[1]Kapsamlı Gelir Tablosu '!D10-D10</f>
        <v>0</v>
      </c>
      <c r="I10" s="4">
        <f>'[1]Kapsamlı Gelir Tablosu '!E10-E10</f>
        <v>0</v>
      </c>
      <c r="J10" s="4">
        <f>'[1]Kapsamlı Gelir Tablosu '!F10-F10</f>
        <v>0</v>
      </c>
      <c r="K10" s="84"/>
      <c r="L10" s="84"/>
      <c r="M10" s="84"/>
      <c r="N10" s="84"/>
      <c r="O10" s="84"/>
    </row>
    <row r="11" spans="1:15" ht="13.2">
      <c r="A11" s="102"/>
      <c r="B11" s="103"/>
      <c r="C11" s="103"/>
      <c r="D11" s="103"/>
      <c r="E11" s="103"/>
      <c r="F11" s="103"/>
      <c r="I11" s="4"/>
      <c r="J11" s="4"/>
      <c r="K11" s="94"/>
      <c r="L11" s="94"/>
      <c r="M11" s="104"/>
      <c r="N11" s="104"/>
      <c r="O11" s="84"/>
    </row>
    <row r="12" spans="1:15" ht="13.2">
      <c r="A12" s="93" t="s">
        <v>74</v>
      </c>
      <c r="B12" s="106"/>
      <c r="C12" s="106"/>
      <c r="D12" s="106"/>
      <c r="E12" s="106"/>
      <c r="F12" s="106"/>
      <c r="I12" s="4"/>
      <c r="J12" s="4"/>
      <c r="K12" s="94"/>
      <c r="L12" s="94"/>
      <c r="M12" s="104"/>
      <c r="N12" s="104"/>
      <c r="O12" s="84"/>
    </row>
    <row r="13" spans="1:15" ht="13.2">
      <c r="A13" s="99" t="s">
        <v>127</v>
      </c>
      <c r="B13" s="100"/>
      <c r="C13" s="101">
        <f>+'[2]Gelir Tablosu'!N43</f>
        <v>179150</v>
      </c>
      <c r="D13" s="101">
        <f>+'[2]Gelir Tablosu'!O43</f>
        <v>70398</v>
      </c>
      <c r="E13" s="101">
        <f>+'[2]Gelir Tablosu'!P43</f>
        <v>-48143</v>
      </c>
      <c r="F13" s="101">
        <f>+'[2]Gelir Tablosu'!Q43</f>
        <v>42</v>
      </c>
      <c r="G13" s="4">
        <f>'[1]Kapsamlı Gelir Tablosu '!C13-C13</f>
        <v>0</v>
      </c>
      <c r="H13" s="4">
        <f>'[1]Kapsamlı Gelir Tablosu '!D13-D13</f>
        <v>0</v>
      </c>
      <c r="I13" s="4">
        <f>'[1]Kapsamlı Gelir Tablosu '!E13-E13</f>
        <v>0</v>
      </c>
      <c r="J13" s="4">
        <f>'[1]Kapsamlı Gelir Tablosu '!F13-F13</f>
        <v>0</v>
      </c>
      <c r="K13" s="84"/>
      <c r="L13" s="84"/>
      <c r="M13" s="84"/>
      <c r="N13" s="84"/>
      <c r="O13" s="84"/>
    </row>
    <row r="14" spans="1:15" ht="13.2">
      <c r="A14" s="23"/>
      <c r="B14" s="107"/>
      <c r="C14" s="107"/>
      <c r="D14" s="107"/>
      <c r="E14" s="107"/>
      <c r="F14" s="107"/>
      <c r="I14" s="4"/>
      <c r="J14" s="4"/>
      <c r="K14" s="84"/>
      <c r="L14" s="84"/>
      <c r="M14" s="84"/>
      <c r="N14" s="84"/>
      <c r="O14" s="84"/>
    </row>
    <row r="15" spans="1:15" ht="13.2">
      <c r="A15" s="93" t="s">
        <v>75</v>
      </c>
      <c r="B15" s="107"/>
      <c r="C15" s="107"/>
      <c r="D15" s="107"/>
      <c r="E15" s="107"/>
      <c r="F15" s="107"/>
      <c r="I15" s="4"/>
      <c r="J15" s="4"/>
      <c r="K15" s="84"/>
      <c r="L15" s="84"/>
      <c r="M15" s="84"/>
      <c r="N15" s="84"/>
      <c r="O15" s="84"/>
    </row>
    <row r="16" spans="1:15" ht="23.4">
      <c r="A16" s="108" t="s">
        <v>126</v>
      </c>
      <c r="B16" s="105"/>
      <c r="C16" s="107">
        <f>+'[2]Gelir Tablosu'!N48</f>
        <v>90162</v>
      </c>
      <c r="D16" s="107">
        <f>+'[2]Gelir Tablosu'!O48</f>
        <v>90162</v>
      </c>
      <c r="E16" s="107">
        <f>+'[2]Gelir Tablosu'!P48</f>
        <v>-13873.61745</v>
      </c>
      <c r="F16" s="107">
        <f>+'[2]Gelir Tablosu'!Q48</f>
        <v>66682.382549999995</v>
      </c>
      <c r="G16" s="4">
        <f>'[1]Kapsamlı Gelir Tablosu '!C16-C16</f>
        <v>0</v>
      </c>
      <c r="H16" s="4">
        <f>'[1]Kapsamlı Gelir Tablosu '!D16-D16</f>
        <v>0</v>
      </c>
      <c r="I16" s="4">
        <f>'[1]Kapsamlı Gelir Tablosu '!E16-E16</f>
        <v>0</v>
      </c>
      <c r="J16" s="4">
        <f>'[1]Kapsamlı Gelir Tablosu '!F16-F16</f>
        <v>0</v>
      </c>
      <c r="K16" s="97"/>
      <c r="L16" s="97"/>
      <c r="M16" s="98"/>
      <c r="N16" s="98"/>
      <c r="O16" s="84"/>
    </row>
    <row r="17" spans="1:19" ht="13.2">
      <c r="A17" s="109" t="s">
        <v>128</v>
      </c>
      <c r="B17" s="228">
        <v>23</v>
      </c>
      <c r="C17" s="107">
        <f>+'[2]Gelir Tablosu'!N50</f>
        <v>1078887</v>
      </c>
      <c r="D17" s="107">
        <f>+'[2]Gelir Tablosu'!O50</f>
        <v>2497897</v>
      </c>
      <c r="E17" s="107">
        <f>+'[2]Gelir Tablosu'!P50</f>
        <v>-14218208</v>
      </c>
      <c r="F17" s="107">
        <f>+'[2]Gelir Tablosu'!Q50</f>
        <v>-14170819</v>
      </c>
      <c r="G17" s="4">
        <f>'[1]Kapsamlı Gelir Tablosu '!C17-C17</f>
        <v>0</v>
      </c>
      <c r="H17" s="4">
        <f>'[1]Kapsamlı Gelir Tablosu '!D17-D17</f>
        <v>0</v>
      </c>
      <c r="I17" s="4">
        <f>'[1]Kapsamlı Gelir Tablosu '!E17-E17</f>
        <v>0</v>
      </c>
      <c r="J17" s="4">
        <f>'[1]Kapsamlı Gelir Tablosu '!F17-F17</f>
        <v>0</v>
      </c>
      <c r="K17" s="84"/>
      <c r="L17" s="84"/>
      <c r="M17" s="84"/>
      <c r="N17" s="84"/>
      <c r="O17" s="84"/>
    </row>
    <row r="18" spans="1:19" ht="13.2">
      <c r="A18" s="109" t="s">
        <v>157</v>
      </c>
      <c r="B18" s="228"/>
      <c r="C18" s="107">
        <f>+'[2]Gelir Tablosu'!N51</f>
        <v>-3829351</v>
      </c>
      <c r="D18" s="107">
        <f>+'[2]Gelir Tablosu'!O51</f>
        <v>-1863559</v>
      </c>
      <c r="E18" s="107">
        <f>+'[2]Gelir Tablosu'!P51</f>
        <v>3759619</v>
      </c>
      <c r="F18" s="107">
        <f>+'[2]Gelir Tablosu'!Q51</f>
        <v>5753818</v>
      </c>
      <c r="G18" s="4">
        <f>'[1]Kapsamlı Gelir Tablosu '!C18-C18</f>
        <v>0</v>
      </c>
      <c r="H18" s="4">
        <f>'[1]Kapsamlı Gelir Tablosu '!D18-D18</f>
        <v>0</v>
      </c>
      <c r="I18" s="4">
        <f>'[1]Kapsamlı Gelir Tablosu '!E18-E18</f>
        <v>0</v>
      </c>
      <c r="J18" s="4">
        <f>'[1]Kapsamlı Gelir Tablosu '!F18-F18</f>
        <v>0</v>
      </c>
      <c r="K18" s="84"/>
      <c r="L18" s="84"/>
      <c r="M18" s="84"/>
      <c r="N18" s="84"/>
      <c r="O18" s="84"/>
    </row>
    <row r="19" spans="1:19" s="110" customFormat="1" ht="13.2">
      <c r="A19" s="109"/>
      <c r="B19" s="228"/>
      <c r="C19" s="107"/>
      <c r="D19" s="107"/>
      <c r="E19" s="107"/>
      <c r="F19" s="107"/>
      <c r="G19" s="4"/>
      <c r="H19" s="4"/>
      <c r="I19" s="4"/>
      <c r="J19" s="4"/>
      <c r="K19" s="97"/>
      <c r="L19" s="97"/>
      <c r="M19" s="98"/>
      <c r="N19" s="98"/>
      <c r="O19" s="84"/>
      <c r="P19" s="81"/>
      <c r="Q19" s="81"/>
      <c r="R19" s="81"/>
      <c r="S19" s="81"/>
    </row>
    <row r="20" spans="1:19" s="110" customFormat="1" ht="13.2">
      <c r="A20" s="111" t="s">
        <v>76</v>
      </c>
      <c r="B20" s="228"/>
      <c r="C20" s="107"/>
      <c r="D20" s="107"/>
      <c r="E20" s="107"/>
      <c r="F20" s="107"/>
      <c r="G20" s="4"/>
      <c r="H20" s="4"/>
      <c r="I20" s="4"/>
      <c r="J20" s="4"/>
      <c r="K20" s="97"/>
      <c r="L20" s="97"/>
      <c r="M20" s="98"/>
      <c r="N20" s="98"/>
      <c r="O20" s="84"/>
      <c r="P20" s="81"/>
      <c r="Q20" s="81"/>
      <c r="R20" s="81"/>
      <c r="S20" s="81"/>
    </row>
    <row r="21" spans="1:19" s="110" customFormat="1" ht="22.8">
      <c r="A21" s="109" t="s">
        <v>118</v>
      </c>
      <c r="B21" s="228"/>
      <c r="C21" s="107">
        <f>+'[2]Gelir Tablosu'!N57</f>
        <v>-4508</v>
      </c>
      <c r="D21" s="107">
        <f>+'[2]Gelir Tablosu'!O57</f>
        <v>-4508</v>
      </c>
      <c r="E21" s="107">
        <f>+'[2]Gelir Tablosu'!P57</f>
        <v>694</v>
      </c>
      <c r="F21" s="107">
        <f>+'[2]Gelir Tablosu'!Q57</f>
        <v>-3334</v>
      </c>
      <c r="G21" s="4">
        <f>'[1]Kapsamlı Gelir Tablosu '!C21-C21</f>
        <v>0</v>
      </c>
      <c r="H21" s="4">
        <f>'[1]Kapsamlı Gelir Tablosu '!D21-D21</f>
        <v>0</v>
      </c>
      <c r="I21" s="4">
        <f>'[1]Kapsamlı Gelir Tablosu '!E21-E21</f>
        <v>0</v>
      </c>
      <c r="J21" s="4">
        <f>'[1]Kapsamlı Gelir Tablosu '!F21-F21</f>
        <v>0</v>
      </c>
      <c r="K21" s="84"/>
      <c r="L21" s="84"/>
      <c r="M21" s="84"/>
      <c r="N21" s="84"/>
      <c r="O21" s="84"/>
      <c r="P21" s="81"/>
      <c r="Q21" s="81"/>
      <c r="R21" s="81"/>
      <c r="S21" s="81"/>
    </row>
    <row r="22" spans="1:19" s="110" customFormat="1" ht="13.2">
      <c r="A22" s="112" t="s">
        <v>77</v>
      </c>
      <c r="B22" s="229">
        <v>19</v>
      </c>
      <c r="C22" s="101">
        <f>+'[2]Gelir Tablosu'!N58</f>
        <v>-269721.75</v>
      </c>
      <c r="D22" s="101">
        <f>+'[2]Gelir Tablosu'!O58</f>
        <v>-658955.75</v>
      </c>
      <c r="E22" s="101">
        <f>+'[2]Gelir Tablosu'!P58</f>
        <v>3554552</v>
      </c>
      <c r="F22" s="101">
        <f>+'[2]Gelir Tablosu'!Q58</f>
        <v>3544144</v>
      </c>
      <c r="G22" s="4">
        <f>'[1]Kapsamlı Gelir Tablosu '!C22-C22</f>
        <v>0</v>
      </c>
      <c r="H22" s="4">
        <f>'[1]Kapsamlı Gelir Tablosu '!D22-D22</f>
        <v>0</v>
      </c>
      <c r="I22" s="4">
        <f>'[1]Kapsamlı Gelir Tablosu '!E22-E22</f>
        <v>0</v>
      </c>
      <c r="J22" s="4">
        <f>'[1]Kapsamlı Gelir Tablosu '!F22-F22</f>
        <v>0</v>
      </c>
      <c r="K22" s="84"/>
      <c r="L22" s="84"/>
      <c r="M22" s="84"/>
      <c r="N22" s="84"/>
      <c r="O22" s="84"/>
      <c r="P22" s="81"/>
      <c r="Q22" s="81"/>
      <c r="R22" s="81"/>
      <c r="S22" s="81"/>
    </row>
    <row r="23" spans="1:19" s="110" customFormat="1">
      <c r="A23" s="109"/>
      <c r="B23" s="113"/>
      <c r="C23" s="113"/>
      <c r="D23" s="113"/>
      <c r="E23" s="113"/>
      <c r="F23" s="113"/>
      <c r="G23" s="4"/>
      <c r="H23" s="4"/>
      <c r="I23" s="4"/>
      <c r="J23" s="4"/>
      <c r="K23" s="97"/>
      <c r="L23" s="97"/>
      <c r="M23" s="98"/>
      <c r="N23" s="98"/>
      <c r="O23" s="98"/>
      <c r="P23" s="81"/>
      <c r="Q23" s="81"/>
      <c r="R23" s="81"/>
      <c r="S23" s="81"/>
    </row>
    <row r="24" spans="1:19" ht="13.2">
      <c r="A24" s="27" t="s">
        <v>119</v>
      </c>
      <c r="B24" s="91"/>
      <c r="C24" s="114">
        <f>+SUM(C10:C22)</f>
        <v>-3471982.75</v>
      </c>
      <c r="D24" s="114">
        <f t="shared" ref="D24:F24" si="0">+SUM(D10:D22)</f>
        <v>-150150.75</v>
      </c>
      <c r="E24" s="114">
        <f t="shared" si="0"/>
        <v>-6724650.6174500007</v>
      </c>
      <c r="F24" s="114">
        <f t="shared" si="0"/>
        <v>-4809678.6174500007</v>
      </c>
      <c r="G24" s="4">
        <f>'[1]Kapsamlı Gelir Tablosu '!C24-C24</f>
        <v>0</v>
      </c>
      <c r="H24" s="4">
        <f>'[1]Kapsamlı Gelir Tablosu '!D24-D24</f>
        <v>0</v>
      </c>
      <c r="I24" s="4">
        <f>'[1]Kapsamlı Gelir Tablosu '!E24-E24</f>
        <v>0</v>
      </c>
      <c r="J24" s="4">
        <f>'[1]Kapsamlı Gelir Tablosu '!F24-F24</f>
        <v>0</v>
      </c>
      <c r="K24" s="84"/>
      <c r="L24" s="84"/>
      <c r="M24" s="84"/>
      <c r="N24" s="84"/>
      <c r="O24" s="84"/>
    </row>
    <row r="25" spans="1:19" ht="13.2">
      <c r="A25" s="93"/>
      <c r="B25" s="28"/>
      <c r="C25" s="213"/>
      <c r="D25" s="213"/>
      <c r="E25" s="213"/>
      <c r="F25" s="213"/>
      <c r="I25" s="4"/>
      <c r="J25" s="4"/>
      <c r="K25" s="115"/>
      <c r="L25" s="115"/>
      <c r="M25" s="116"/>
      <c r="N25" s="116"/>
      <c r="O25" s="84"/>
    </row>
    <row r="26" spans="1:19" ht="13.8" thickBot="1">
      <c r="A26" s="117" t="s">
        <v>19</v>
      </c>
      <c r="B26" s="117"/>
      <c r="C26" s="118">
        <f>+C5+C24</f>
        <v>12230745.25</v>
      </c>
      <c r="D26" s="118">
        <f t="shared" ref="D26:F26" si="1">+D5+D24</f>
        <v>5825363.25</v>
      </c>
      <c r="E26" s="118">
        <f t="shared" si="1"/>
        <v>12672384.382549999</v>
      </c>
      <c r="F26" s="118">
        <f t="shared" si="1"/>
        <v>5745900.3825499993</v>
      </c>
      <c r="G26" s="4">
        <f>'[1]Kapsamlı Gelir Tablosu '!C26-C26</f>
        <v>0</v>
      </c>
      <c r="H26" s="4">
        <f>'[1]Kapsamlı Gelir Tablosu '!D26-D26</f>
        <v>0</v>
      </c>
      <c r="I26" s="4">
        <f>'[1]Kapsamlı Gelir Tablosu '!E26-E26</f>
        <v>0</v>
      </c>
      <c r="J26" s="4">
        <f>'[1]Kapsamlı Gelir Tablosu '!F26-F26</f>
        <v>0</v>
      </c>
      <c r="K26" s="84"/>
      <c r="L26" s="84"/>
      <c r="M26" s="84"/>
      <c r="N26" s="84"/>
      <c r="O26" s="84"/>
    </row>
    <row r="27" spans="1:19" ht="13.2">
      <c r="A27" s="119"/>
      <c r="B27" s="120"/>
      <c r="C27" s="120"/>
      <c r="D27" s="120"/>
      <c r="E27" s="120"/>
      <c r="F27" s="120"/>
      <c r="I27" s="96"/>
      <c r="J27" s="84"/>
      <c r="K27" s="115"/>
      <c r="L27" s="115"/>
      <c r="M27" s="116"/>
      <c r="N27" s="116"/>
      <c r="O27" s="84"/>
    </row>
    <row r="28" spans="1:19" ht="13.2">
      <c r="A28" s="121"/>
      <c r="B28" s="122"/>
      <c r="C28" s="184"/>
      <c r="D28" s="184"/>
      <c r="E28" s="122"/>
      <c r="F28" s="122"/>
      <c r="I28" s="123"/>
      <c r="J28" s="84"/>
      <c r="K28" s="124"/>
      <c r="L28" s="124"/>
      <c r="M28" s="125"/>
      <c r="N28" s="125"/>
      <c r="O28" s="84"/>
    </row>
    <row r="39" spans="1:6" ht="12" thickBot="1">
      <c r="A39" s="194"/>
      <c r="B39" s="195"/>
      <c r="C39" s="196"/>
      <c r="D39" s="196"/>
      <c r="E39" s="195"/>
      <c r="F39" s="195"/>
    </row>
    <row r="40" spans="1:6" ht="12" thickTop="1"/>
  </sheetData>
  <mergeCells count="1">
    <mergeCell ref="A1:E1"/>
  </mergeCells>
  <pageMargins left="0.7" right="0.7" top="0.75" bottom="0.75" header="0.3" footer="0.3"/>
  <pageSetup paperSize="9" scale="58" fitToHeight="0" orientation="portrait" r:id="rId1"/>
  <headerFooter>
    <oddFooter>&amp;R&amp;1#&amp;"Calibri"&amp;10&amp;K008000Herkese Açık-Public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50"/>
    <pageSetUpPr fitToPage="1"/>
  </sheetPr>
  <dimension ref="A1:O40"/>
  <sheetViews>
    <sheetView showGridLines="0" view="pageBreakPreview" zoomScale="80" zoomScaleNormal="100" zoomScaleSheetLayoutView="80" workbookViewId="0">
      <selection activeCell="F2" sqref="F2"/>
    </sheetView>
  </sheetViews>
  <sheetFormatPr defaultColWidth="9.109375" defaultRowHeight="11.4"/>
  <cols>
    <col min="1" max="1" width="34.6640625" style="31" customWidth="1"/>
    <col min="2" max="2" width="14" style="31" customWidth="1"/>
    <col min="3" max="3" width="14" style="133" customWidth="1"/>
    <col min="4" max="4" width="14" style="31" customWidth="1"/>
    <col min="5" max="5" width="18.5546875" style="31" customWidth="1"/>
    <col min="6" max="6" width="1.33203125" style="31" customWidth="1"/>
    <col min="7" max="7" width="17.109375" style="31" bestFit="1" customWidth="1"/>
    <col min="8" max="9" width="20.5546875" style="31" customWidth="1"/>
    <col min="10" max="10" width="16.44140625" style="31" customWidth="1"/>
    <col min="11" max="11" width="13.88671875" style="31" bestFit="1" customWidth="1"/>
    <col min="12" max="12" width="13.33203125" style="31" customWidth="1"/>
    <col min="13" max="13" width="14.6640625" style="133" customWidth="1"/>
    <col min="14" max="14" width="9.109375" style="31"/>
    <col min="15" max="15" width="28.6640625" style="31" bestFit="1" customWidth="1"/>
    <col min="16" max="16384" width="9.109375" style="31"/>
  </cols>
  <sheetData>
    <row r="1" spans="1:15" ht="25.95" customHeight="1">
      <c r="A1" s="127" t="s">
        <v>182</v>
      </c>
      <c r="B1" s="127"/>
      <c r="C1" s="181"/>
      <c r="D1" s="127"/>
      <c r="E1" s="127"/>
      <c r="F1" s="128"/>
      <c r="G1" s="128"/>
      <c r="H1" s="128"/>
      <c r="I1" s="128"/>
      <c r="J1" s="128"/>
      <c r="K1" s="128"/>
      <c r="L1" s="128"/>
      <c r="M1" s="129"/>
    </row>
    <row r="2" spans="1:15" ht="76.5" customHeight="1">
      <c r="E2" s="130" t="s">
        <v>123</v>
      </c>
      <c r="F2" s="131"/>
      <c r="G2" s="226" t="s">
        <v>134</v>
      </c>
      <c r="H2" s="226"/>
      <c r="I2" s="226"/>
      <c r="J2" s="132"/>
      <c r="K2" s="225" t="s">
        <v>112</v>
      </c>
      <c r="L2" s="225"/>
    </row>
    <row r="3" spans="1:15" s="136" customFormat="1" ht="81.75" customHeight="1">
      <c r="A3" s="201" t="str">
        <f>+'Comprehensive Income Statement'!A3</f>
        <v>Turkish Lira (thousand TL) stated as according to the purchasing power of Turkish Lira on 30 June 2024</v>
      </c>
      <c r="B3" s="134" t="s">
        <v>78</v>
      </c>
      <c r="C3" s="134" t="s">
        <v>30</v>
      </c>
      <c r="D3" s="134" t="s">
        <v>79</v>
      </c>
      <c r="E3" s="135" t="s">
        <v>36</v>
      </c>
      <c r="G3" s="135" t="s">
        <v>129</v>
      </c>
      <c r="H3" s="135" t="s">
        <v>135</v>
      </c>
      <c r="I3" s="135" t="s">
        <v>153</v>
      </c>
      <c r="J3" s="135" t="s">
        <v>80</v>
      </c>
      <c r="K3" s="134" t="s">
        <v>130</v>
      </c>
      <c r="L3" s="134" t="s">
        <v>81</v>
      </c>
      <c r="M3" s="134" t="s">
        <v>82</v>
      </c>
      <c r="O3" s="31"/>
    </row>
    <row r="4" spans="1:15" ht="25.5" customHeight="1">
      <c r="A4" s="137" t="s">
        <v>159</v>
      </c>
      <c r="B4" s="138">
        <f>[2]ÖKD!$C$17</f>
        <v>350910</v>
      </c>
      <c r="C4" s="138">
        <f>[2]ÖKD!$D$17</f>
        <v>7347525</v>
      </c>
      <c r="D4" s="138">
        <f>[2]ÖKD!$E$17</f>
        <v>8</v>
      </c>
      <c r="E4" s="138">
        <f>[2]ÖKD!$F$17</f>
        <v>-1770275</v>
      </c>
      <c r="F4" s="138"/>
      <c r="G4" s="138">
        <f>[2]ÖKD!$G$17</f>
        <v>124866</v>
      </c>
      <c r="H4" s="138">
        <f>[2]ÖKD!$H$17</f>
        <v>-12451543</v>
      </c>
      <c r="I4" s="138">
        <f>[2]ÖKD!$I$17</f>
        <v>55552</v>
      </c>
      <c r="J4" s="138">
        <f>[2]ÖKD!$J$17</f>
        <v>6691055</v>
      </c>
      <c r="K4" s="138">
        <f>[2]ÖKD!$K$17</f>
        <v>28854471</v>
      </c>
      <c r="L4" s="138">
        <f>[2]ÖKD!$L$17</f>
        <v>34588924</v>
      </c>
      <c r="M4" s="138">
        <f>+SUM(B4:L4)</f>
        <v>63791493</v>
      </c>
      <c r="N4" s="218">
        <f>'[1]Özkaynak Değişim Tablosu'!$M4-M4</f>
        <v>0</v>
      </c>
    </row>
    <row r="5" spans="1:15" ht="12">
      <c r="A5" s="139"/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218">
        <f>'[1]Özkaynak Değişim Tablosu'!$M5-M5</f>
        <v>0</v>
      </c>
    </row>
    <row r="6" spans="1:15">
      <c r="A6" s="23" t="s">
        <v>83</v>
      </c>
      <c r="B6" s="141">
        <f>[2]ÖKD!C$18</f>
        <v>0</v>
      </c>
      <c r="C6" s="141">
        <f>[2]ÖKD!D$18</f>
        <v>0</v>
      </c>
      <c r="D6" s="141">
        <f>[2]ÖKD!E$18</f>
        <v>0</v>
      </c>
      <c r="E6" s="141">
        <f>[2]ÖKD!F$18</f>
        <v>0</v>
      </c>
      <c r="F6" s="141"/>
      <c r="G6" s="141">
        <f>[2]ÖKD!G$18</f>
        <v>0</v>
      </c>
      <c r="H6" s="141">
        <f>[2]ÖKD!H$18</f>
        <v>0</v>
      </c>
      <c r="I6" s="141">
        <f>[2]ÖKD!I$18</f>
        <v>0</v>
      </c>
      <c r="J6" s="141">
        <f>[2]ÖKD!J$18</f>
        <v>0</v>
      </c>
      <c r="K6" s="141">
        <f>[2]ÖKD!K$18</f>
        <v>0</v>
      </c>
      <c r="L6" s="141">
        <f>[2]ÖKD!L$18</f>
        <v>19397035</v>
      </c>
      <c r="M6" s="141">
        <f>+SUM(B6:L6)</f>
        <v>19397035</v>
      </c>
      <c r="N6" s="218">
        <f>'[1]Özkaynak Değişim Tablosu'!$M6-M6</f>
        <v>0</v>
      </c>
    </row>
    <row r="7" spans="1:15">
      <c r="A7" s="99" t="s">
        <v>84</v>
      </c>
      <c r="B7" s="142">
        <f>[2]ÖKD!C$19</f>
        <v>0</v>
      </c>
      <c r="C7" s="142">
        <f>[2]ÖKD!D$19</f>
        <v>0</v>
      </c>
      <c r="D7" s="142">
        <f>[2]ÖKD!E$19</f>
        <v>0</v>
      </c>
      <c r="E7" s="142">
        <f>[2]ÖKD!F$19</f>
        <v>192566</v>
      </c>
      <c r="F7" s="142"/>
      <c r="G7" s="142">
        <f>[2]ÖKD!G$19</f>
        <v>-13180</v>
      </c>
      <c r="H7" s="142">
        <f>[2]ÖKD!H$19</f>
        <v>-10663656</v>
      </c>
      <c r="I7" s="142">
        <f>[2]ÖKD!I$19</f>
        <v>3759619</v>
      </c>
      <c r="J7" s="142">
        <f>[2]ÖKD!J$19</f>
        <v>0</v>
      </c>
      <c r="K7" s="142">
        <f>[2]ÖKD!K$19</f>
        <v>0</v>
      </c>
      <c r="L7" s="142">
        <f>[2]ÖKD!L$19</f>
        <v>0</v>
      </c>
      <c r="M7" s="142">
        <f>+SUM(B7:L7)</f>
        <v>-6724651</v>
      </c>
      <c r="N7" s="218">
        <f>'[1]Özkaynak Değişim Tablosu'!$M7-M7</f>
        <v>0</v>
      </c>
    </row>
    <row r="8" spans="1:15">
      <c r="A8" s="108" t="s">
        <v>19</v>
      </c>
      <c r="B8" s="141">
        <f>+SUM(B6:B7)</f>
        <v>0</v>
      </c>
      <c r="C8" s="141">
        <f t="shared" ref="C8:M8" si="0">+SUM(C6:C7)</f>
        <v>0</v>
      </c>
      <c r="D8" s="141">
        <f t="shared" si="0"/>
        <v>0</v>
      </c>
      <c r="E8" s="141">
        <f t="shared" si="0"/>
        <v>192566</v>
      </c>
      <c r="F8" s="141"/>
      <c r="G8" s="141">
        <f t="shared" si="0"/>
        <v>-13180</v>
      </c>
      <c r="H8" s="141">
        <f t="shared" si="0"/>
        <v>-10663656</v>
      </c>
      <c r="I8" s="141">
        <f t="shared" si="0"/>
        <v>3759619</v>
      </c>
      <c r="J8" s="141">
        <f t="shared" si="0"/>
        <v>0</v>
      </c>
      <c r="K8" s="141">
        <f t="shared" si="0"/>
        <v>0</v>
      </c>
      <c r="L8" s="141">
        <f t="shared" si="0"/>
        <v>19397035</v>
      </c>
      <c r="M8" s="141">
        <f t="shared" si="0"/>
        <v>12672384</v>
      </c>
      <c r="N8" s="218">
        <f>'[1]Özkaynak Değişim Tablosu'!$M8-M8</f>
        <v>0</v>
      </c>
    </row>
    <row r="9" spans="1:15">
      <c r="A9" s="23" t="s">
        <v>20</v>
      </c>
      <c r="B9" s="141">
        <f>[2]ÖKD!C$22</f>
        <v>0</v>
      </c>
      <c r="C9" s="141">
        <f>[2]ÖKD!D$22</f>
        <v>0</v>
      </c>
      <c r="D9" s="141">
        <f>[2]ÖKD!E$22</f>
        <v>0</v>
      </c>
      <c r="E9" s="141">
        <f>[2]ÖKD!F$22</f>
        <v>0</v>
      </c>
      <c r="F9" s="141"/>
      <c r="G9" s="141">
        <f>[2]ÖKD!G$22</f>
        <v>0</v>
      </c>
      <c r="H9" s="141">
        <f>[2]ÖKD!H$22</f>
        <v>0</v>
      </c>
      <c r="I9" s="141">
        <f>[2]ÖKD!I$22</f>
        <v>0</v>
      </c>
      <c r="J9" s="141">
        <f>[2]ÖKD!J$22</f>
        <v>0</v>
      </c>
      <c r="K9" s="141">
        <f>[2]ÖKD!K$22</f>
        <v>34588924</v>
      </c>
      <c r="L9" s="141">
        <f>[2]ÖKD!L$22</f>
        <v>-34588924</v>
      </c>
      <c r="M9" s="141">
        <f>+SUM(B9:L9)</f>
        <v>0</v>
      </c>
      <c r="N9" s="218">
        <f>'[1]Özkaynak Değişim Tablosu'!$M9-M9</f>
        <v>0</v>
      </c>
    </row>
    <row r="10" spans="1:15">
      <c r="A10" s="99" t="s">
        <v>191</v>
      </c>
      <c r="B10" s="142">
        <f>[2]ÖKD!C$23</f>
        <v>0</v>
      </c>
      <c r="C10" s="142">
        <f>[2]ÖKD!D$23</f>
        <v>0</v>
      </c>
      <c r="D10" s="142">
        <f>[2]ÖKD!E$23</f>
        <v>0</v>
      </c>
      <c r="E10" s="142">
        <f>[2]ÖKD!F$23</f>
        <v>0</v>
      </c>
      <c r="F10" s="142"/>
      <c r="G10" s="142">
        <f>[2]ÖKD!G$23</f>
        <v>0</v>
      </c>
      <c r="H10" s="142">
        <f>[2]ÖKD!H$23</f>
        <v>0</v>
      </c>
      <c r="I10" s="142">
        <f>[2]ÖKD!I$23</f>
        <v>0</v>
      </c>
      <c r="J10" s="142">
        <f>[2]ÖKD!J$23</f>
        <v>910166</v>
      </c>
      <c r="K10" s="142">
        <f>[2]ÖKD!K$23</f>
        <v>-10043873</v>
      </c>
      <c r="L10" s="142">
        <f>[2]ÖKD!L$23</f>
        <v>0</v>
      </c>
      <c r="M10" s="142">
        <f>+SUM(B10:L10)</f>
        <v>-9133707</v>
      </c>
      <c r="N10" s="218">
        <f>'[1]Özkaynak Değişim Tablosu'!$M10-M10</f>
        <v>0</v>
      </c>
    </row>
    <row r="11" spans="1:15" ht="12">
      <c r="A11" s="137" t="s">
        <v>183</v>
      </c>
      <c r="B11" s="143">
        <f>+[2]ÖKD!C25</f>
        <v>350910</v>
      </c>
      <c r="C11" s="143">
        <f>+[2]ÖKD!D25</f>
        <v>7347525</v>
      </c>
      <c r="D11" s="143">
        <f>+[2]ÖKD!E25</f>
        <v>8</v>
      </c>
      <c r="E11" s="143">
        <f>+[2]ÖKD!F25</f>
        <v>-1577709</v>
      </c>
      <c r="F11" s="143"/>
      <c r="G11" s="143">
        <f>+[2]ÖKD!G25</f>
        <v>111686</v>
      </c>
      <c r="H11" s="143">
        <f>+[2]ÖKD!H25</f>
        <v>-23115199</v>
      </c>
      <c r="I11" s="143">
        <f>+[2]ÖKD!I25</f>
        <v>3815171</v>
      </c>
      <c r="J11" s="143">
        <f>+[2]ÖKD!J25</f>
        <v>7601221</v>
      </c>
      <c r="K11" s="143">
        <f>+[2]ÖKD!K25</f>
        <v>53399522</v>
      </c>
      <c r="L11" s="143">
        <f>+[2]ÖKD!L25</f>
        <v>19397035</v>
      </c>
      <c r="M11" s="143">
        <f t="shared" ref="M11" si="1">M4+M8+M9+M10</f>
        <v>67330170</v>
      </c>
      <c r="N11" s="218">
        <f>'[1]Özkaynak Değişim Tablosu'!$M11-M11</f>
        <v>0</v>
      </c>
    </row>
    <row r="12" spans="1:15" ht="12">
      <c r="A12" s="93"/>
      <c r="B12" s="140"/>
      <c r="C12" s="140"/>
      <c r="D12" s="140"/>
      <c r="E12" s="140"/>
      <c r="F12" s="140"/>
      <c r="G12" s="140"/>
      <c r="H12" s="140"/>
      <c r="I12" s="140"/>
      <c r="J12" s="140"/>
      <c r="K12" s="140"/>
      <c r="L12" s="140"/>
      <c r="M12" s="140"/>
      <c r="N12" s="218">
        <f>'[1]Özkaynak Değişim Tablosu'!$M12-M12</f>
        <v>0</v>
      </c>
    </row>
    <row r="13" spans="1:15" ht="12">
      <c r="A13" s="137" t="s">
        <v>168</v>
      </c>
      <c r="B13" s="138">
        <f>[2]ÖKD!C$32</f>
        <v>350910</v>
      </c>
      <c r="C13" s="138">
        <f>[2]ÖKD!D$32</f>
        <v>7347525</v>
      </c>
      <c r="D13" s="138">
        <f>[2]ÖKD!E$32</f>
        <v>8</v>
      </c>
      <c r="E13" s="138">
        <f>[2]ÖKD!F$32</f>
        <v>-1666049</v>
      </c>
      <c r="F13" s="138"/>
      <c r="G13" s="138">
        <f>[2]ÖKD!G$32</f>
        <v>140671</v>
      </c>
      <c r="H13" s="138">
        <f>[2]ÖKD!H$32</f>
        <v>-23326037</v>
      </c>
      <c r="I13" s="138">
        <f>[2]ÖKD!I$32</f>
        <v>-770366</v>
      </c>
      <c r="J13" s="138">
        <f>[2]ÖKD!J$32</f>
        <v>7337457</v>
      </c>
      <c r="K13" s="138">
        <f>[2]ÖKD!K$32</f>
        <v>40462255</v>
      </c>
      <c r="L13" s="138">
        <f>[2]ÖKD!L$32</f>
        <v>61189589</v>
      </c>
      <c r="M13" s="138">
        <f>+SUM(B13:L13)</f>
        <v>91065963</v>
      </c>
      <c r="N13" s="218">
        <f>'[1]Özkaynak Değişim Tablosu'!$M13-M13</f>
        <v>0</v>
      </c>
    </row>
    <row r="14" spans="1:15" ht="12">
      <c r="A14" s="139"/>
      <c r="B14" s="140"/>
      <c r="C14" s="140"/>
      <c r="D14" s="140"/>
      <c r="E14" s="140"/>
      <c r="F14" s="140"/>
      <c r="G14" s="140"/>
      <c r="H14" s="140"/>
      <c r="I14" s="140"/>
      <c r="J14" s="140"/>
      <c r="K14" s="140"/>
      <c r="L14" s="140"/>
      <c r="M14" s="140"/>
      <c r="N14" s="218">
        <f>'[1]Özkaynak Değişim Tablosu'!$M14-M14</f>
        <v>0</v>
      </c>
    </row>
    <row r="15" spans="1:15">
      <c r="A15" s="23" t="s">
        <v>85</v>
      </c>
      <c r="B15" s="141">
        <f>[2]ÖKD!C$33</f>
        <v>0</v>
      </c>
      <c r="C15" s="141">
        <f>[2]ÖKD!D$33</f>
        <v>0</v>
      </c>
      <c r="D15" s="141">
        <f>[2]ÖKD!E$33</f>
        <v>0</v>
      </c>
      <c r="E15" s="141">
        <f>[2]ÖKD!F$33</f>
        <v>0</v>
      </c>
      <c r="F15" s="141"/>
      <c r="G15" s="141">
        <f>[2]ÖKD!G$33</f>
        <v>0</v>
      </c>
      <c r="H15" s="141">
        <f>[2]ÖKD!H$33</f>
        <v>0</v>
      </c>
      <c r="I15" s="141">
        <f>[2]ÖKD!I$33</f>
        <v>0</v>
      </c>
      <c r="J15" s="141">
        <f>[2]ÖKD!J$33</f>
        <v>0</v>
      </c>
      <c r="K15" s="141">
        <f>[2]ÖKD!K$33</f>
        <v>0</v>
      </c>
      <c r="L15" s="141">
        <f>[2]ÖKD!L$33</f>
        <v>15702728</v>
      </c>
      <c r="M15" s="141">
        <f>+SUM(B15:L15)</f>
        <v>15702728</v>
      </c>
      <c r="N15" s="218">
        <f>'[1]Özkaynak Değişim Tablosu'!$M15-M15</f>
        <v>0</v>
      </c>
    </row>
    <row r="16" spans="1:15">
      <c r="A16" s="99" t="s">
        <v>84</v>
      </c>
      <c r="B16" s="142">
        <f>[2]ÖKD!C$34</f>
        <v>0</v>
      </c>
      <c r="C16" s="142">
        <f>[2]ÖKD!D$34</f>
        <v>0</v>
      </c>
      <c r="D16" s="142">
        <f>[2]ÖKD!E$34</f>
        <v>0</v>
      </c>
      <c r="E16" s="142">
        <f>[2]ÖKD!F$34</f>
        <v>-537451</v>
      </c>
      <c r="F16" s="142"/>
      <c r="G16" s="142">
        <f>[2]ÖKD!G$34</f>
        <v>85654</v>
      </c>
      <c r="H16" s="142">
        <f>[2]ÖKD!H$34</f>
        <v>809165</v>
      </c>
      <c r="I16" s="142">
        <f>[2]ÖKD!I$34</f>
        <v>-3829351</v>
      </c>
      <c r="J16" s="142">
        <f>[2]ÖKD!J$34</f>
        <v>0</v>
      </c>
      <c r="K16" s="142">
        <f>[2]ÖKD!K$34</f>
        <v>0</v>
      </c>
      <c r="L16" s="142">
        <f>[2]ÖKD!L$34</f>
        <v>0</v>
      </c>
      <c r="M16" s="142">
        <f>+SUM(B16:L16)</f>
        <v>-3471983</v>
      </c>
      <c r="N16" s="218">
        <f>'[1]Özkaynak Değişim Tablosu'!$M16-M16</f>
        <v>0</v>
      </c>
    </row>
    <row r="17" spans="1:14">
      <c r="A17" s="23" t="s">
        <v>19</v>
      </c>
      <c r="B17" s="141">
        <f>SUM(B15:B16)</f>
        <v>0</v>
      </c>
      <c r="C17" s="141">
        <f t="shared" ref="C17:M17" si="2">SUM(C15:C16)</f>
        <v>0</v>
      </c>
      <c r="D17" s="141">
        <f t="shared" si="2"/>
        <v>0</v>
      </c>
      <c r="E17" s="141">
        <f t="shared" si="2"/>
        <v>-537451</v>
      </c>
      <c r="F17" s="141"/>
      <c r="G17" s="141">
        <f t="shared" si="2"/>
        <v>85654</v>
      </c>
      <c r="H17" s="141">
        <f t="shared" si="2"/>
        <v>809165</v>
      </c>
      <c r="I17" s="141">
        <f t="shared" si="2"/>
        <v>-3829351</v>
      </c>
      <c r="J17" s="141">
        <f t="shared" si="2"/>
        <v>0</v>
      </c>
      <c r="K17" s="141">
        <f t="shared" si="2"/>
        <v>0</v>
      </c>
      <c r="L17" s="141">
        <f t="shared" si="2"/>
        <v>15702728</v>
      </c>
      <c r="M17" s="141">
        <f t="shared" si="2"/>
        <v>12230745</v>
      </c>
      <c r="N17" s="218">
        <f>'[1]Özkaynak Değişim Tablosu'!$M17-M17</f>
        <v>0</v>
      </c>
    </row>
    <row r="18" spans="1:14">
      <c r="A18" s="23" t="s">
        <v>20</v>
      </c>
      <c r="B18" s="199">
        <f>[2]ÖKD!C$37</f>
        <v>0</v>
      </c>
      <c r="C18" s="141">
        <f>[2]ÖKD!D$37</f>
        <v>0</v>
      </c>
      <c r="D18" s="141">
        <f>[2]ÖKD!E$37</f>
        <v>0</v>
      </c>
      <c r="E18" s="141">
        <f>[2]ÖKD!F$37</f>
        <v>0</v>
      </c>
      <c r="F18" s="141"/>
      <c r="G18" s="141">
        <f>[2]ÖKD!G$37</f>
        <v>0</v>
      </c>
      <c r="H18" s="141">
        <f>[2]ÖKD!H$37</f>
        <v>0</v>
      </c>
      <c r="I18" s="141">
        <f>[2]ÖKD!I$37</f>
        <v>0</v>
      </c>
      <c r="J18" s="141">
        <f>[2]ÖKD!J$37</f>
        <v>0</v>
      </c>
      <c r="K18" s="141">
        <f>[2]ÖKD!K$37</f>
        <v>61189589</v>
      </c>
      <c r="L18" s="141">
        <f>[2]ÖKD!L$37</f>
        <v>-61189589</v>
      </c>
      <c r="M18" s="141">
        <f>+SUM(B18:L18)</f>
        <v>0</v>
      </c>
      <c r="N18" s="218">
        <f>'[1]Özkaynak Değişim Tablosu'!$M18-M18</f>
        <v>0</v>
      </c>
    </row>
    <row r="19" spans="1:14">
      <c r="A19" s="99" t="s">
        <v>191</v>
      </c>
      <c r="B19" s="142">
        <f>[2]ÖKD!C$38</f>
        <v>0</v>
      </c>
      <c r="C19" s="142">
        <f>[2]ÖKD!D$38</f>
        <v>0</v>
      </c>
      <c r="D19" s="142">
        <f>[2]ÖKD!E$38</f>
        <v>0</v>
      </c>
      <c r="E19" s="142">
        <f>[2]ÖKD!F$38</f>
        <v>0</v>
      </c>
      <c r="F19" s="142"/>
      <c r="G19" s="142">
        <f>[2]ÖKD!G$38</f>
        <v>0</v>
      </c>
      <c r="H19" s="142">
        <f>[2]ÖKD!H$38</f>
        <v>0</v>
      </c>
      <c r="I19" s="142">
        <f>[2]ÖKD!I$38</f>
        <v>0</v>
      </c>
      <c r="J19" s="142">
        <f>[2]ÖKD!J$38</f>
        <v>1594543</v>
      </c>
      <c r="K19" s="142">
        <f>[2]ÖKD!K$38</f>
        <v>-17558405</v>
      </c>
      <c r="L19" s="142">
        <f>[2]ÖKD!L$38</f>
        <v>0</v>
      </c>
      <c r="M19" s="142">
        <f>+SUM(B19:L19)</f>
        <v>-15963862</v>
      </c>
      <c r="N19" s="218">
        <f>'[1]Özkaynak Değişim Tablosu'!$M19-M19</f>
        <v>0</v>
      </c>
    </row>
    <row r="20" spans="1:14" ht="12.6" thickBot="1">
      <c r="A20" s="30" t="s">
        <v>184</v>
      </c>
      <c r="B20" s="144">
        <f>+[2]ÖKD!C40</f>
        <v>350910</v>
      </c>
      <c r="C20" s="144">
        <f>+[2]ÖKD!D40</f>
        <v>7347525</v>
      </c>
      <c r="D20" s="144">
        <f>+[2]ÖKD!E40</f>
        <v>8</v>
      </c>
      <c r="E20" s="144">
        <f>+[2]ÖKD!F40</f>
        <v>-2203500</v>
      </c>
      <c r="F20" s="144"/>
      <c r="G20" s="144">
        <f>+[2]ÖKD!G40</f>
        <v>226325</v>
      </c>
      <c r="H20" s="144">
        <f>+[2]ÖKD!H40</f>
        <v>-22516872</v>
      </c>
      <c r="I20" s="144">
        <f>+[2]ÖKD!I40</f>
        <v>-4599717</v>
      </c>
      <c r="J20" s="144">
        <f>+[2]ÖKD!J40</f>
        <v>8932000</v>
      </c>
      <c r="K20" s="144">
        <f>+[2]ÖKD!K40</f>
        <v>84093439</v>
      </c>
      <c r="L20" s="144">
        <f>+[2]ÖKD!L40</f>
        <v>15702728</v>
      </c>
      <c r="M20" s="144">
        <f t="shared" ref="M20" si="3">+M13+M17+M18+M19</f>
        <v>87332846</v>
      </c>
      <c r="N20" s="218">
        <f>'[1]Özkaynak Değişim Tablosu'!$M20-M20</f>
        <v>0</v>
      </c>
    </row>
    <row r="21" spans="1:14" ht="12.6" thickTop="1">
      <c r="B21" s="140"/>
      <c r="C21" s="140"/>
      <c r="D21" s="140"/>
      <c r="E21" s="140"/>
      <c r="F21" s="140"/>
      <c r="G21" s="140"/>
      <c r="H21" s="140"/>
      <c r="I21" s="140"/>
      <c r="J21" s="140"/>
      <c r="K21" s="140"/>
      <c r="L21" s="140"/>
      <c r="M21" s="140"/>
    </row>
    <row r="22" spans="1:14" ht="12">
      <c r="A22" s="218"/>
      <c r="B22" s="219">
        <f>'[1]Özkaynak Değişim Tablosu'!B$20-B20</f>
        <v>0</v>
      </c>
      <c r="C22" s="219">
        <f>'[1]Özkaynak Değişim Tablosu'!C$20-C20</f>
        <v>0</v>
      </c>
      <c r="D22" s="219">
        <f>'[1]Özkaynak Değişim Tablosu'!D$20-D20</f>
        <v>0</v>
      </c>
      <c r="E22" s="219">
        <f>'[1]Özkaynak Değişim Tablosu'!E$20-E20</f>
        <v>0</v>
      </c>
      <c r="F22" s="219">
        <f>'[1]Özkaynak Değişim Tablosu'!F$20-F20</f>
        <v>0</v>
      </c>
      <c r="G22" s="219">
        <f>'[1]Özkaynak Değişim Tablosu'!G$20-G20</f>
        <v>0</v>
      </c>
      <c r="H22" s="219">
        <f>'[1]Özkaynak Değişim Tablosu'!H$20-H20</f>
        <v>0</v>
      </c>
      <c r="I22" s="219">
        <f>'[1]Özkaynak Değişim Tablosu'!I$20-I20</f>
        <v>0</v>
      </c>
      <c r="J22" s="219">
        <f>'[1]Özkaynak Değişim Tablosu'!J$20-J20</f>
        <v>0</v>
      </c>
      <c r="K22" s="219">
        <f>'[1]Özkaynak Değişim Tablosu'!K$20-K20</f>
        <v>0</v>
      </c>
      <c r="L22" s="219">
        <f>'[1]Özkaynak Değişim Tablosu'!L$20-L20</f>
        <v>0</v>
      </c>
      <c r="M22" s="219">
        <f>'[1]Özkaynak Değişim Tablosu'!M$20-M20</f>
        <v>0</v>
      </c>
    </row>
    <row r="23" spans="1:14">
      <c r="B23" s="145"/>
      <c r="C23" s="146"/>
      <c r="D23" s="145"/>
      <c r="E23" s="145"/>
      <c r="F23" s="145"/>
      <c r="G23" s="145"/>
      <c r="H23" s="145"/>
      <c r="I23" s="145"/>
      <c r="J23" s="145"/>
      <c r="K23" s="145"/>
      <c r="L23" s="145"/>
      <c r="M23" s="146"/>
    </row>
    <row r="39" spans="1:4" ht="12" thickBot="1">
      <c r="A39" s="192"/>
      <c r="B39" s="192"/>
      <c r="C39" s="193"/>
      <c r="D39" s="192"/>
    </row>
    <row r="40" spans="1:4" ht="12" thickTop="1"/>
  </sheetData>
  <mergeCells count="2">
    <mergeCell ref="K2:L2"/>
    <mergeCell ref="G2:I2"/>
  </mergeCells>
  <pageMargins left="0.70866141732283472" right="0.70866141732283472" top="0.74803149606299213" bottom="0.74803149606299213" header="0.31496062992125984" footer="0.31496062992125984"/>
  <pageSetup scale="59" orientation="landscape" r:id="rId1"/>
  <headerFooter>
    <oddFooter>&amp;R&amp;1#&amp;"Calibri"&amp;10&amp;K008000Herkese Açık-Public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50"/>
    <pageSetUpPr fitToPage="1"/>
  </sheetPr>
  <dimension ref="A1:O69"/>
  <sheetViews>
    <sheetView showGridLines="0" view="pageBreakPreview" zoomScaleNormal="100" zoomScaleSheetLayoutView="100" workbookViewId="0">
      <selection activeCell="F2" sqref="F2"/>
    </sheetView>
  </sheetViews>
  <sheetFormatPr defaultRowHeight="11.4"/>
  <cols>
    <col min="1" max="1" width="69.88671875" style="113" customWidth="1"/>
    <col min="2" max="2" width="10.88671875" style="173" customWidth="1"/>
    <col min="3" max="3" width="22.5546875" style="180" customWidth="1"/>
    <col min="4" max="4" width="24" style="113" customWidth="1"/>
    <col min="5" max="5" width="11.33203125" style="2" bestFit="1" customWidth="1"/>
    <col min="6" max="6" width="9.33203125" style="113" bestFit="1" customWidth="1"/>
    <col min="7" max="7" width="9.109375" style="113"/>
    <col min="8" max="8" width="9.109375" style="147"/>
    <col min="9" max="9" width="12.33203125" style="113" customWidth="1"/>
    <col min="10" max="10" width="11.6640625" style="113" customWidth="1"/>
    <col min="11" max="256" width="9.109375" style="113"/>
    <col min="257" max="257" width="46" style="113" customWidth="1"/>
    <col min="258" max="258" width="18.88671875" style="113" customWidth="1"/>
    <col min="259" max="260" width="15" style="113" customWidth="1"/>
    <col min="261" max="512" width="9.109375" style="113"/>
    <col min="513" max="513" width="46" style="113" customWidth="1"/>
    <col min="514" max="514" width="18.88671875" style="113" customWidth="1"/>
    <col min="515" max="516" width="15" style="113" customWidth="1"/>
    <col min="517" max="768" width="9.109375" style="113"/>
    <col min="769" max="769" width="46" style="113" customWidth="1"/>
    <col min="770" max="770" width="18.88671875" style="113" customWidth="1"/>
    <col min="771" max="772" width="15" style="113" customWidth="1"/>
    <col min="773" max="1024" width="9.109375" style="113"/>
    <col min="1025" max="1025" width="46" style="113" customWidth="1"/>
    <col min="1026" max="1026" width="18.88671875" style="113" customWidth="1"/>
    <col min="1027" max="1028" width="15" style="113" customWidth="1"/>
    <col min="1029" max="1280" width="9.109375" style="113"/>
    <col min="1281" max="1281" width="46" style="113" customWidth="1"/>
    <col min="1282" max="1282" width="18.88671875" style="113" customWidth="1"/>
    <col min="1283" max="1284" width="15" style="113" customWidth="1"/>
    <col min="1285" max="1536" width="9.109375" style="113"/>
    <col min="1537" max="1537" width="46" style="113" customWidth="1"/>
    <col min="1538" max="1538" width="18.88671875" style="113" customWidth="1"/>
    <col min="1539" max="1540" width="15" style="113" customWidth="1"/>
    <col min="1541" max="1792" width="9.109375" style="113"/>
    <col min="1793" max="1793" width="46" style="113" customWidth="1"/>
    <col min="1794" max="1794" width="18.88671875" style="113" customWidth="1"/>
    <col min="1795" max="1796" width="15" style="113" customWidth="1"/>
    <col min="1797" max="2048" width="9.109375" style="113"/>
    <col min="2049" max="2049" width="46" style="113" customWidth="1"/>
    <col min="2050" max="2050" width="18.88671875" style="113" customWidth="1"/>
    <col min="2051" max="2052" width="15" style="113" customWidth="1"/>
    <col min="2053" max="2304" width="9.109375" style="113"/>
    <col min="2305" max="2305" width="46" style="113" customWidth="1"/>
    <col min="2306" max="2306" width="18.88671875" style="113" customWidth="1"/>
    <col min="2307" max="2308" width="15" style="113" customWidth="1"/>
    <col min="2309" max="2560" width="9.109375" style="113"/>
    <col min="2561" max="2561" width="46" style="113" customWidth="1"/>
    <col min="2562" max="2562" width="18.88671875" style="113" customWidth="1"/>
    <col min="2563" max="2564" width="15" style="113" customWidth="1"/>
    <col min="2565" max="2816" width="9.109375" style="113"/>
    <col min="2817" max="2817" width="46" style="113" customWidth="1"/>
    <col min="2818" max="2818" width="18.88671875" style="113" customWidth="1"/>
    <col min="2819" max="2820" width="15" style="113" customWidth="1"/>
    <col min="2821" max="3072" width="9.109375" style="113"/>
    <col min="3073" max="3073" width="46" style="113" customWidth="1"/>
    <col min="3074" max="3074" width="18.88671875" style="113" customWidth="1"/>
    <col min="3075" max="3076" width="15" style="113" customWidth="1"/>
    <col min="3077" max="3328" width="9.109375" style="113"/>
    <col min="3329" max="3329" width="46" style="113" customWidth="1"/>
    <col min="3330" max="3330" width="18.88671875" style="113" customWidth="1"/>
    <col min="3331" max="3332" width="15" style="113" customWidth="1"/>
    <col min="3333" max="3584" width="9.109375" style="113"/>
    <col min="3585" max="3585" width="46" style="113" customWidth="1"/>
    <col min="3586" max="3586" width="18.88671875" style="113" customWidth="1"/>
    <col min="3587" max="3588" width="15" style="113" customWidth="1"/>
    <col min="3589" max="3840" width="9.109375" style="113"/>
    <col min="3841" max="3841" width="46" style="113" customWidth="1"/>
    <col min="3842" max="3842" width="18.88671875" style="113" customWidth="1"/>
    <col min="3843" max="3844" width="15" style="113" customWidth="1"/>
    <col min="3845" max="4096" width="9.109375" style="113"/>
    <col min="4097" max="4097" width="46" style="113" customWidth="1"/>
    <col min="4098" max="4098" width="18.88671875" style="113" customWidth="1"/>
    <col min="4099" max="4100" width="15" style="113" customWidth="1"/>
    <col min="4101" max="4352" width="9.109375" style="113"/>
    <col min="4353" max="4353" width="46" style="113" customWidth="1"/>
    <col min="4354" max="4354" width="18.88671875" style="113" customWidth="1"/>
    <col min="4355" max="4356" width="15" style="113" customWidth="1"/>
    <col min="4357" max="4608" width="9.109375" style="113"/>
    <col min="4609" max="4609" width="46" style="113" customWidth="1"/>
    <col min="4610" max="4610" width="18.88671875" style="113" customWidth="1"/>
    <col min="4611" max="4612" width="15" style="113" customWidth="1"/>
    <col min="4613" max="4864" width="9.109375" style="113"/>
    <col min="4865" max="4865" width="46" style="113" customWidth="1"/>
    <col min="4866" max="4866" width="18.88671875" style="113" customWidth="1"/>
    <col min="4867" max="4868" width="15" style="113" customWidth="1"/>
    <col min="4869" max="5120" width="9.109375" style="113"/>
    <col min="5121" max="5121" width="46" style="113" customWidth="1"/>
    <col min="5122" max="5122" width="18.88671875" style="113" customWidth="1"/>
    <col min="5123" max="5124" width="15" style="113" customWidth="1"/>
    <col min="5125" max="5376" width="9.109375" style="113"/>
    <col min="5377" max="5377" width="46" style="113" customWidth="1"/>
    <col min="5378" max="5378" width="18.88671875" style="113" customWidth="1"/>
    <col min="5379" max="5380" width="15" style="113" customWidth="1"/>
    <col min="5381" max="5632" width="9.109375" style="113"/>
    <col min="5633" max="5633" width="46" style="113" customWidth="1"/>
    <col min="5634" max="5634" width="18.88671875" style="113" customWidth="1"/>
    <col min="5635" max="5636" width="15" style="113" customWidth="1"/>
    <col min="5637" max="5888" width="9.109375" style="113"/>
    <col min="5889" max="5889" width="46" style="113" customWidth="1"/>
    <col min="5890" max="5890" width="18.88671875" style="113" customWidth="1"/>
    <col min="5891" max="5892" width="15" style="113" customWidth="1"/>
    <col min="5893" max="6144" width="9.109375" style="113"/>
    <col min="6145" max="6145" width="46" style="113" customWidth="1"/>
    <col min="6146" max="6146" width="18.88671875" style="113" customWidth="1"/>
    <col min="6147" max="6148" width="15" style="113" customWidth="1"/>
    <col min="6149" max="6400" width="9.109375" style="113"/>
    <col min="6401" max="6401" width="46" style="113" customWidth="1"/>
    <col min="6402" max="6402" width="18.88671875" style="113" customWidth="1"/>
    <col min="6403" max="6404" width="15" style="113" customWidth="1"/>
    <col min="6405" max="6656" width="9.109375" style="113"/>
    <col min="6657" max="6657" width="46" style="113" customWidth="1"/>
    <col min="6658" max="6658" width="18.88671875" style="113" customWidth="1"/>
    <col min="6659" max="6660" width="15" style="113" customWidth="1"/>
    <col min="6661" max="6912" width="9.109375" style="113"/>
    <col min="6913" max="6913" width="46" style="113" customWidth="1"/>
    <col min="6914" max="6914" width="18.88671875" style="113" customWidth="1"/>
    <col min="6915" max="6916" width="15" style="113" customWidth="1"/>
    <col min="6917" max="7168" width="9.109375" style="113"/>
    <col min="7169" max="7169" width="46" style="113" customWidth="1"/>
    <col min="7170" max="7170" width="18.88671875" style="113" customWidth="1"/>
    <col min="7171" max="7172" width="15" style="113" customWidth="1"/>
    <col min="7173" max="7424" width="9.109375" style="113"/>
    <col min="7425" max="7425" width="46" style="113" customWidth="1"/>
    <col min="7426" max="7426" width="18.88671875" style="113" customWidth="1"/>
    <col min="7427" max="7428" width="15" style="113" customWidth="1"/>
    <col min="7429" max="7680" width="9.109375" style="113"/>
    <col min="7681" max="7681" width="46" style="113" customWidth="1"/>
    <col min="7682" max="7682" width="18.88671875" style="113" customWidth="1"/>
    <col min="7683" max="7684" width="15" style="113" customWidth="1"/>
    <col min="7685" max="7936" width="9.109375" style="113"/>
    <col min="7937" max="7937" width="46" style="113" customWidth="1"/>
    <col min="7938" max="7938" width="18.88671875" style="113" customWidth="1"/>
    <col min="7939" max="7940" width="15" style="113" customWidth="1"/>
    <col min="7941" max="8192" width="9.109375" style="113"/>
    <col min="8193" max="8193" width="46" style="113" customWidth="1"/>
    <col min="8194" max="8194" width="18.88671875" style="113" customWidth="1"/>
    <col min="8195" max="8196" width="15" style="113" customWidth="1"/>
    <col min="8197" max="8448" width="9.109375" style="113"/>
    <col min="8449" max="8449" width="46" style="113" customWidth="1"/>
    <col min="8450" max="8450" width="18.88671875" style="113" customWidth="1"/>
    <col min="8451" max="8452" width="15" style="113" customWidth="1"/>
    <col min="8453" max="8704" width="9.109375" style="113"/>
    <col min="8705" max="8705" width="46" style="113" customWidth="1"/>
    <col min="8706" max="8706" width="18.88671875" style="113" customWidth="1"/>
    <col min="8707" max="8708" width="15" style="113" customWidth="1"/>
    <col min="8709" max="8960" width="9.109375" style="113"/>
    <col min="8961" max="8961" width="46" style="113" customWidth="1"/>
    <col min="8962" max="8962" width="18.88671875" style="113" customWidth="1"/>
    <col min="8963" max="8964" width="15" style="113" customWidth="1"/>
    <col min="8965" max="9216" width="9.109375" style="113"/>
    <col min="9217" max="9217" width="46" style="113" customWidth="1"/>
    <col min="9218" max="9218" width="18.88671875" style="113" customWidth="1"/>
    <col min="9219" max="9220" width="15" style="113" customWidth="1"/>
    <col min="9221" max="9472" width="9.109375" style="113"/>
    <col min="9473" max="9473" width="46" style="113" customWidth="1"/>
    <col min="9474" max="9474" width="18.88671875" style="113" customWidth="1"/>
    <col min="9475" max="9476" width="15" style="113" customWidth="1"/>
    <col min="9477" max="9728" width="9.109375" style="113"/>
    <col min="9729" max="9729" width="46" style="113" customWidth="1"/>
    <col min="9730" max="9730" width="18.88671875" style="113" customWidth="1"/>
    <col min="9731" max="9732" width="15" style="113" customWidth="1"/>
    <col min="9733" max="9984" width="9.109375" style="113"/>
    <col min="9985" max="9985" width="46" style="113" customWidth="1"/>
    <col min="9986" max="9986" width="18.88671875" style="113" customWidth="1"/>
    <col min="9987" max="9988" width="15" style="113" customWidth="1"/>
    <col min="9989" max="10240" width="9.109375" style="113"/>
    <col min="10241" max="10241" width="46" style="113" customWidth="1"/>
    <col min="10242" max="10242" width="18.88671875" style="113" customWidth="1"/>
    <col min="10243" max="10244" width="15" style="113" customWidth="1"/>
    <col min="10245" max="10496" width="9.109375" style="113"/>
    <col min="10497" max="10497" width="46" style="113" customWidth="1"/>
    <col min="10498" max="10498" width="18.88671875" style="113" customWidth="1"/>
    <col min="10499" max="10500" width="15" style="113" customWidth="1"/>
    <col min="10501" max="10752" width="9.109375" style="113"/>
    <col min="10753" max="10753" width="46" style="113" customWidth="1"/>
    <col min="10754" max="10754" width="18.88671875" style="113" customWidth="1"/>
    <col min="10755" max="10756" width="15" style="113" customWidth="1"/>
    <col min="10757" max="11008" width="9.109375" style="113"/>
    <col min="11009" max="11009" width="46" style="113" customWidth="1"/>
    <col min="11010" max="11010" width="18.88671875" style="113" customWidth="1"/>
    <col min="11011" max="11012" width="15" style="113" customWidth="1"/>
    <col min="11013" max="11264" width="9.109375" style="113"/>
    <col min="11265" max="11265" width="46" style="113" customWidth="1"/>
    <col min="11266" max="11266" width="18.88671875" style="113" customWidth="1"/>
    <col min="11267" max="11268" width="15" style="113" customWidth="1"/>
    <col min="11269" max="11520" width="9.109375" style="113"/>
    <col min="11521" max="11521" width="46" style="113" customWidth="1"/>
    <col min="11522" max="11522" width="18.88671875" style="113" customWidth="1"/>
    <col min="11523" max="11524" width="15" style="113" customWidth="1"/>
    <col min="11525" max="11776" width="9.109375" style="113"/>
    <col min="11777" max="11777" width="46" style="113" customWidth="1"/>
    <col min="11778" max="11778" width="18.88671875" style="113" customWidth="1"/>
    <col min="11779" max="11780" width="15" style="113" customWidth="1"/>
    <col min="11781" max="12032" width="9.109375" style="113"/>
    <col min="12033" max="12033" width="46" style="113" customWidth="1"/>
    <col min="12034" max="12034" width="18.88671875" style="113" customWidth="1"/>
    <col min="12035" max="12036" width="15" style="113" customWidth="1"/>
    <col min="12037" max="12288" width="9.109375" style="113"/>
    <col min="12289" max="12289" width="46" style="113" customWidth="1"/>
    <col min="12290" max="12290" width="18.88671875" style="113" customWidth="1"/>
    <col min="12291" max="12292" width="15" style="113" customWidth="1"/>
    <col min="12293" max="12544" width="9.109375" style="113"/>
    <col min="12545" max="12545" width="46" style="113" customWidth="1"/>
    <col min="12546" max="12546" width="18.88671875" style="113" customWidth="1"/>
    <col min="12547" max="12548" width="15" style="113" customWidth="1"/>
    <col min="12549" max="12800" width="9.109375" style="113"/>
    <col min="12801" max="12801" width="46" style="113" customWidth="1"/>
    <col min="12802" max="12802" width="18.88671875" style="113" customWidth="1"/>
    <col min="12803" max="12804" width="15" style="113" customWidth="1"/>
    <col min="12805" max="13056" width="9.109375" style="113"/>
    <col min="13057" max="13057" width="46" style="113" customWidth="1"/>
    <col min="13058" max="13058" width="18.88671875" style="113" customWidth="1"/>
    <col min="13059" max="13060" width="15" style="113" customWidth="1"/>
    <col min="13061" max="13312" width="9.109375" style="113"/>
    <col min="13313" max="13313" width="46" style="113" customWidth="1"/>
    <col min="13314" max="13314" width="18.88671875" style="113" customWidth="1"/>
    <col min="13315" max="13316" width="15" style="113" customWidth="1"/>
    <col min="13317" max="13568" width="9.109375" style="113"/>
    <col min="13569" max="13569" width="46" style="113" customWidth="1"/>
    <col min="13570" max="13570" width="18.88671875" style="113" customWidth="1"/>
    <col min="13571" max="13572" width="15" style="113" customWidth="1"/>
    <col min="13573" max="13824" width="9.109375" style="113"/>
    <col min="13825" max="13825" width="46" style="113" customWidth="1"/>
    <col min="13826" max="13826" width="18.88671875" style="113" customWidth="1"/>
    <col min="13827" max="13828" width="15" style="113" customWidth="1"/>
    <col min="13829" max="14080" width="9.109375" style="113"/>
    <col min="14081" max="14081" width="46" style="113" customWidth="1"/>
    <col min="14082" max="14082" width="18.88671875" style="113" customWidth="1"/>
    <col min="14083" max="14084" width="15" style="113" customWidth="1"/>
    <col min="14085" max="14336" width="9.109375" style="113"/>
    <col min="14337" max="14337" width="46" style="113" customWidth="1"/>
    <col min="14338" max="14338" width="18.88671875" style="113" customWidth="1"/>
    <col min="14339" max="14340" width="15" style="113" customWidth="1"/>
    <col min="14341" max="14592" width="9.109375" style="113"/>
    <col min="14593" max="14593" width="46" style="113" customWidth="1"/>
    <col min="14594" max="14594" width="18.88671875" style="113" customWidth="1"/>
    <col min="14595" max="14596" width="15" style="113" customWidth="1"/>
    <col min="14597" max="14848" width="9.109375" style="113"/>
    <col min="14849" max="14849" width="46" style="113" customWidth="1"/>
    <col min="14850" max="14850" width="18.88671875" style="113" customWidth="1"/>
    <col min="14851" max="14852" width="15" style="113" customWidth="1"/>
    <col min="14853" max="15104" width="9.109375" style="113"/>
    <col min="15105" max="15105" width="46" style="113" customWidth="1"/>
    <col min="15106" max="15106" width="18.88671875" style="113" customWidth="1"/>
    <col min="15107" max="15108" width="15" style="113" customWidth="1"/>
    <col min="15109" max="15360" width="9.109375" style="113"/>
    <col min="15361" max="15361" width="46" style="113" customWidth="1"/>
    <col min="15362" max="15362" width="18.88671875" style="113" customWidth="1"/>
    <col min="15363" max="15364" width="15" style="113" customWidth="1"/>
    <col min="15365" max="15616" width="9.109375" style="113"/>
    <col min="15617" max="15617" width="46" style="113" customWidth="1"/>
    <col min="15618" max="15618" width="18.88671875" style="113" customWidth="1"/>
    <col min="15619" max="15620" width="15" style="113" customWidth="1"/>
    <col min="15621" max="15872" width="9.109375" style="113"/>
    <col min="15873" max="15873" width="46" style="113" customWidth="1"/>
    <col min="15874" max="15874" width="18.88671875" style="113" customWidth="1"/>
    <col min="15875" max="15876" width="15" style="113" customWidth="1"/>
    <col min="15877" max="16128" width="9.109375" style="113"/>
    <col min="16129" max="16129" width="46" style="113" customWidth="1"/>
    <col min="16130" max="16130" width="18.88671875" style="113" customWidth="1"/>
    <col min="16131" max="16132" width="15" style="113" customWidth="1"/>
    <col min="16133" max="16384" width="9.109375" style="113"/>
  </cols>
  <sheetData>
    <row r="1" spans="1:12" ht="27.75" customHeight="1">
      <c r="A1" s="227" t="s">
        <v>185</v>
      </c>
      <c r="B1" s="227"/>
      <c r="C1" s="227"/>
      <c r="D1" s="227"/>
    </row>
    <row r="2" spans="1:12" ht="36">
      <c r="A2" s="200" t="str">
        <f>+'Changes In Equity'!A3</f>
        <v>Turkish Lira (thousand TL) stated as according to the purchasing power of Turkish Lira on 30 June 2024</v>
      </c>
      <c r="B2" s="148" t="s">
        <v>26</v>
      </c>
      <c r="C2" s="148" t="s">
        <v>186</v>
      </c>
      <c r="D2" s="148" t="s">
        <v>187</v>
      </c>
      <c r="L2" s="149"/>
    </row>
    <row r="3" spans="1:12" ht="13.2">
      <c r="A3" s="150"/>
      <c r="B3" s="151"/>
      <c r="C3" s="152"/>
      <c r="D3" s="153"/>
      <c r="L3" s="149"/>
    </row>
    <row r="4" spans="1:12" ht="13.2">
      <c r="A4" s="154"/>
      <c r="B4" s="59"/>
      <c r="C4" s="59"/>
      <c r="D4" s="59"/>
      <c r="E4" s="1"/>
      <c r="L4" s="149"/>
    </row>
    <row r="5" spans="1:12" ht="13.2">
      <c r="A5" s="154" t="s">
        <v>86</v>
      </c>
      <c r="B5" s="59"/>
      <c r="C5" s="176">
        <f>+SUM(C34:C40)</f>
        <v>3724924</v>
      </c>
      <c r="D5" s="176">
        <f>+SUM(D34:D40)</f>
        <v>37197328</v>
      </c>
      <c r="E5" s="7">
        <f>+C5-'[1]Nakit Akım Tablosu'!C5</f>
        <v>0</v>
      </c>
      <c r="F5" s="7">
        <f>+D5-'[1]Nakit Akım Tablosu'!D5</f>
        <v>0</v>
      </c>
      <c r="G5" s="155"/>
      <c r="H5" s="156"/>
      <c r="L5" s="149"/>
    </row>
    <row r="6" spans="1:12" ht="13.2">
      <c r="A6" s="157" t="s">
        <v>64</v>
      </c>
      <c r="B6" s="58"/>
      <c r="C6" s="177">
        <f>[2]NA!$D$9</f>
        <v>15702728</v>
      </c>
      <c r="D6" s="177">
        <f>[2]NA!$E$9</f>
        <v>19397035</v>
      </c>
      <c r="E6" s="7">
        <f>+C6-'[1]Nakit Akım Tablosu'!C6</f>
        <v>0</v>
      </c>
      <c r="F6" s="7">
        <f>+D6-'[1]Nakit Akım Tablosu'!D6</f>
        <v>0</v>
      </c>
      <c r="G6" s="155"/>
      <c r="H6" s="159"/>
      <c r="L6" s="149"/>
    </row>
    <row r="7" spans="1:12" ht="13.2">
      <c r="A7" s="154" t="s">
        <v>131</v>
      </c>
      <c r="B7" s="59"/>
      <c r="C7" s="176">
        <f>+SUM(C8:C24)</f>
        <v>3766656</v>
      </c>
      <c r="D7" s="176">
        <f>+SUM(D8:D24)</f>
        <v>17412212</v>
      </c>
      <c r="E7" s="7">
        <f>+C7-'[1]Nakit Akım Tablosu'!C7</f>
        <v>0</v>
      </c>
      <c r="F7" s="7">
        <f>+D7-'[1]Nakit Akım Tablosu'!D7</f>
        <v>0</v>
      </c>
      <c r="G7" s="155"/>
      <c r="H7" s="156"/>
      <c r="L7" s="149"/>
    </row>
    <row r="8" spans="1:12" ht="13.2">
      <c r="A8" s="157" t="s">
        <v>40</v>
      </c>
      <c r="B8" s="29"/>
      <c r="C8" s="177">
        <f>[2]NA!$D$11</f>
        <v>4429333</v>
      </c>
      <c r="D8" s="177">
        <f>[2]NA!$E$11</f>
        <v>4375797</v>
      </c>
      <c r="E8" s="7">
        <f>+C8-'[1]Nakit Akım Tablosu'!C8</f>
        <v>0</v>
      </c>
      <c r="F8" s="7">
        <f>+D8-'[1]Nakit Akım Tablosu'!D8</f>
        <v>0</v>
      </c>
      <c r="G8" s="155"/>
      <c r="H8" s="159"/>
      <c r="L8" s="149"/>
    </row>
    <row r="9" spans="1:12" ht="13.2">
      <c r="A9" s="157" t="s">
        <v>87</v>
      </c>
      <c r="B9" s="29">
        <v>7</v>
      </c>
      <c r="C9" s="177">
        <f>[2]NA!$D$12</f>
        <v>507186</v>
      </c>
      <c r="D9" s="177">
        <f>[2]NA!$E$12</f>
        <v>-26408</v>
      </c>
      <c r="E9" s="7">
        <f>+C9-'[1]Nakit Akım Tablosu'!C9</f>
        <v>0</v>
      </c>
      <c r="F9" s="7">
        <f>+D9-'[1]Nakit Akım Tablosu'!D9</f>
        <v>0</v>
      </c>
      <c r="G9" s="155"/>
      <c r="H9" s="159"/>
      <c r="L9" s="149"/>
    </row>
    <row r="10" spans="1:12" ht="13.2">
      <c r="A10" s="157" t="s">
        <v>88</v>
      </c>
      <c r="B10" s="29"/>
      <c r="C10" s="177">
        <f>[2]NA!$D$13</f>
        <v>-884595</v>
      </c>
      <c r="D10" s="177">
        <f>[2]NA!$E$13</f>
        <v>1821634</v>
      </c>
      <c r="E10" s="7">
        <f>+C10-'[1]Nakit Akım Tablosu'!C10</f>
        <v>0</v>
      </c>
      <c r="F10" s="7">
        <f>+D10-'[1]Nakit Akım Tablosu'!D10</f>
        <v>0</v>
      </c>
      <c r="G10" s="155"/>
      <c r="H10" s="159"/>
      <c r="L10" s="149"/>
    </row>
    <row r="11" spans="1:12" ht="13.2">
      <c r="A11" s="157" t="s">
        <v>89</v>
      </c>
      <c r="B11" s="29">
        <v>11</v>
      </c>
      <c r="C11" s="177">
        <f>[2]NA!$D$14</f>
        <v>86641</v>
      </c>
      <c r="D11" s="177">
        <f>[2]NA!$E$14</f>
        <v>41297</v>
      </c>
      <c r="E11" s="7">
        <f>+C11-'[1]Nakit Akım Tablosu'!C11</f>
        <v>0</v>
      </c>
      <c r="F11" s="7">
        <f>+D11-'[1]Nakit Akım Tablosu'!D11</f>
        <v>0</v>
      </c>
      <c r="G11" s="155"/>
      <c r="H11" s="159"/>
      <c r="L11" s="149"/>
    </row>
    <row r="12" spans="1:12" ht="13.2">
      <c r="A12" s="157" t="s">
        <v>90</v>
      </c>
      <c r="B12" s="29">
        <v>11</v>
      </c>
      <c r="C12" s="177">
        <f>[2]NA!$D$15</f>
        <v>1255317</v>
      </c>
      <c r="D12" s="177">
        <f>[2]NA!$E$15</f>
        <v>1822357</v>
      </c>
      <c r="E12" s="7">
        <f>+C12-'[1]Nakit Akım Tablosu'!C12</f>
        <v>0</v>
      </c>
      <c r="F12" s="7">
        <f>+D12-'[1]Nakit Akım Tablosu'!D12</f>
        <v>0</v>
      </c>
      <c r="G12" s="155"/>
      <c r="H12" s="159"/>
      <c r="L12" s="149"/>
    </row>
    <row r="13" spans="1:12" ht="13.2">
      <c r="A13" s="157" t="s">
        <v>91</v>
      </c>
      <c r="B13" s="29"/>
      <c r="C13" s="177">
        <f>[2]NA!$D$16</f>
        <v>181340</v>
      </c>
      <c r="D13" s="177">
        <f>[2]NA!$E$16</f>
        <v>234692</v>
      </c>
      <c r="E13" s="7">
        <f>+C13-'[1]Nakit Akım Tablosu'!C13</f>
        <v>0</v>
      </c>
      <c r="F13" s="7">
        <f>+D13-'[1]Nakit Akım Tablosu'!D13</f>
        <v>0</v>
      </c>
      <c r="G13" s="155"/>
      <c r="H13" s="159"/>
      <c r="L13" s="149"/>
    </row>
    <row r="14" spans="1:12" ht="13.2" hidden="1">
      <c r="A14" s="157" t="s">
        <v>92</v>
      </c>
      <c r="B14" s="29"/>
      <c r="C14" s="177">
        <f>[2]NA!$D$17</f>
        <v>0</v>
      </c>
      <c r="D14" s="177">
        <f>[2]NA!$E$17</f>
        <v>0</v>
      </c>
      <c r="E14" s="7">
        <f>+C14-'[1]Nakit Akım Tablosu'!C14</f>
        <v>0</v>
      </c>
      <c r="F14" s="7">
        <f>+D14-'[1]Nakit Akım Tablosu'!D14</f>
        <v>0</v>
      </c>
      <c r="G14" s="155"/>
      <c r="H14" s="159"/>
      <c r="I14" s="149"/>
      <c r="J14" s="160"/>
      <c r="K14" s="160"/>
      <c r="L14" s="149"/>
    </row>
    <row r="15" spans="1:12" ht="13.2">
      <c r="A15" s="157" t="s">
        <v>93</v>
      </c>
      <c r="B15" s="29">
        <v>17</v>
      </c>
      <c r="C15" s="177">
        <f>[2]NA!$D$18</f>
        <v>-1315020</v>
      </c>
      <c r="D15" s="177">
        <f>[2]NA!$E$18</f>
        <v>-1638831</v>
      </c>
      <c r="E15" s="7">
        <f>+C15-'[1]Nakit Akım Tablosu'!C15</f>
        <v>0</v>
      </c>
      <c r="F15" s="7">
        <f>+D15-'[1]Nakit Akım Tablosu'!D15</f>
        <v>0</v>
      </c>
      <c r="G15" s="155"/>
      <c r="H15" s="159"/>
      <c r="I15" s="149"/>
      <c r="J15" s="161"/>
      <c r="K15" s="161"/>
      <c r="L15" s="149"/>
    </row>
    <row r="16" spans="1:12" ht="13.2">
      <c r="A16" s="157" t="s">
        <v>41</v>
      </c>
      <c r="B16" s="29">
        <v>18</v>
      </c>
      <c r="C16" s="177">
        <f>[2]NA!$D$19</f>
        <v>4993786</v>
      </c>
      <c r="D16" s="177">
        <f>[2]NA!$E$19</f>
        <v>3367847</v>
      </c>
      <c r="E16" s="7">
        <f>+C16-'[1]Nakit Akım Tablosu'!C16</f>
        <v>0</v>
      </c>
      <c r="F16" s="7">
        <f>+D16-'[1]Nakit Akım Tablosu'!D16</f>
        <v>0</v>
      </c>
      <c r="G16" s="155"/>
      <c r="H16" s="159"/>
      <c r="I16" s="149"/>
      <c r="J16" s="160"/>
      <c r="K16" s="160"/>
      <c r="L16" s="149"/>
    </row>
    <row r="17" spans="1:12" ht="13.2">
      <c r="A17" s="157" t="s">
        <v>94</v>
      </c>
      <c r="B17" s="29">
        <v>19</v>
      </c>
      <c r="C17" s="177">
        <f>[2]NA!$D$20</f>
        <v>-166051</v>
      </c>
      <c r="D17" s="177">
        <f>[2]NA!$E$20</f>
        <v>5341096</v>
      </c>
      <c r="E17" s="7">
        <f>+C17-'[1]Nakit Akım Tablosu'!C17</f>
        <v>0</v>
      </c>
      <c r="F17" s="7">
        <f>+D17-'[1]Nakit Akım Tablosu'!D17</f>
        <v>0</v>
      </c>
      <c r="G17" s="155"/>
      <c r="H17" s="159"/>
      <c r="I17" s="162"/>
      <c r="J17" s="161"/>
      <c r="K17" s="161"/>
      <c r="L17" s="149"/>
    </row>
    <row r="18" spans="1:12" ht="13.2">
      <c r="A18" s="157" t="s">
        <v>95</v>
      </c>
      <c r="B18" s="29">
        <v>16</v>
      </c>
      <c r="C18" s="177">
        <f>[2]NA!$D$21</f>
        <v>-3250711</v>
      </c>
      <c r="D18" s="177">
        <f>[2]NA!$E$21</f>
        <v>-1822487</v>
      </c>
      <c r="E18" s="7">
        <f>+C18-'[1]Nakit Akım Tablosu'!C18</f>
        <v>0</v>
      </c>
      <c r="F18" s="7">
        <f>+D18-'[1]Nakit Akım Tablosu'!D18</f>
        <v>0</v>
      </c>
      <c r="G18" s="155"/>
      <c r="H18" s="159"/>
      <c r="I18" s="161"/>
      <c r="J18" s="161"/>
      <c r="K18" s="161"/>
      <c r="L18" s="149"/>
    </row>
    <row r="19" spans="1:12" ht="13.2">
      <c r="A19" s="157" t="s">
        <v>96</v>
      </c>
      <c r="B19" s="29">
        <v>16</v>
      </c>
      <c r="C19" s="177">
        <f>[2]NA!$D$22</f>
        <v>4622393</v>
      </c>
      <c r="D19" s="177">
        <f>[2]NA!$E$22</f>
        <v>2725839</v>
      </c>
      <c r="E19" s="7">
        <f>+C19-'[1]Nakit Akım Tablosu'!C19</f>
        <v>0</v>
      </c>
      <c r="F19" s="7">
        <f>+D19-'[1]Nakit Akım Tablosu'!D19</f>
        <v>0</v>
      </c>
      <c r="G19" s="155"/>
      <c r="H19" s="159"/>
      <c r="I19" s="149"/>
      <c r="J19" s="161"/>
      <c r="K19" s="161"/>
      <c r="L19" s="149"/>
    </row>
    <row r="20" spans="1:12" ht="13.2">
      <c r="A20" s="157" t="s">
        <v>166</v>
      </c>
      <c r="B20" s="89"/>
      <c r="C20" s="177">
        <f>[2]NA!$D$23</f>
        <v>0</v>
      </c>
      <c r="D20" s="177">
        <f>[2]NA!$E$23</f>
        <v>2450</v>
      </c>
      <c r="E20" s="7">
        <f>+C20-'[1]Nakit Akım Tablosu'!C20</f>
        <v>0</v>
      </c>
      <c r="F20" s="7">
        <f>+D20-'[1]Nakit Akım Tablosu'!D20</f>
        <v>0</v>
      </c>
      <c r="G20" s="155"/>
      <c r="H20" s="159"/>
      <c r="I20" s="161"/>
      <c r="J20" s="161"/>
      <c r="K20" s="161"/>
      <c r="L20" s="149"/>
    </row>
    <row r="21" spans="1:12" ht="13.2" customHeight="1">
      <c r="A21" s="157" t="s">
        <v>167</v>
      </c>
      <c r="B21" s="89"/>
      <c r="C21" s="177">
        <f>[2]NA!$D$24</f>
        <v>2251670</v>
      </c>
      <c r="D21" s="177">
        <f>[2]NA!$E$24</f>
        <v>-696303</v>
      </c>
      <c r="E21" s="7">
        <f>+C21-'[1]Nakit Akım Tablosu'!C21</f>
        <v>0</v>
      </c>
      <c r="F21" s="7">
        <f>+D21-'[1]Nakit Akım Tablosu'!D21</f>
        <v>0</v>
      </c>
      <c r="G21" s="155"/>
      <c r="H21" s="159"/>
      <c r="I21" s="161"/>
      <c r="J21" s="161"/>
      <c r="K21" s="161"/>
      <c r="L21" s="149"/>
    </row>
    <row r="22" spans="1:12" ht="13.2">
      <c r="A22" s="163" t="s">
        <v>97</v>
      </c>
      <c r="B22" s="59"/>
      <c r="C22" s="158">
        <f>[2]NA!$D$25</f>
        <v>6494303</v>
      </c>
      <c r="D22" s="158">
        <f>[2]NA!$E$25</f>
        <v>8804175</v>
      </c>
      <c r="E22" s="7">
        <f>+C22-'[1]Nakit Akım Tablosu'!C22</f>
        <v>0</v>
      </c>
      <c r="F22" s="7">
        <f>+D22-'[1]Nakit Akım Tablosu'!D22</f>
        <v>0</v>
      </c>
      <c r="G22" s="155"/>
      <c r="I22" s="161"/>
      <c r="J22" s="161"/>
      <c r="K22" s="161"/>
      <c r="L22" s="149"/>
    </row>
    <row r="23" spans="1:12" ht="13.2">
      <c r="A23" s="164" t="s">
        <v>165</v>
      </c>
      <c r="B23" s="67"/>
      <c r="C23" s="202">
        <f>[2]NA!$D$26</f>
        <v>-15438936</v>
      </c>
      <c r="D23" s="202">
        <f>[2]NA!$E$26</f>
        <v>-6940943</v>
      </c>
      <c r="E23" s="7">
        <f>+C23-'[1]Nakit Akım Tablosu'!C23</f>
        <v>0</v>
      </c>
      <c r="F23" s="7">
        <f>+D23-'[1]Nakit Akım Tablosu'!D23</f>
        <v>0</v>
      </c>
      <c r="G23" s="155"/>
      <c r="I23" s="149"/>
      <c r="J23" s="161"/>
      <c r="K23" s="161"/>
      <c r="L23" s="161"/>
    </row>
    <row r="24" spans="1:12" ht="13.2">
      <c r="A24" s="164"/>
      <c r="B24" s="67"/>
      <c r="C24" s="177"/>
      <c r="D24" s="177"/>
      <c r="E24" s="7">
        <f>+C24-'[1]Nakit Akım Tablosu'!C24</f>
        <v>0</v>
      </c>
      <c r="F24" s="7">
        <f>+D24-'[1]Nakit Akım Tablosu'!D24</f>
        <v>0</v>
      </c>
      <c r="G24" s="155"/>
      <c r="I24" s="161"/>
      <c r="J24" s="161"/>
      <c r="K24" s="161"/>
      <c r="L24" s="149"/>
    </row>
    <row r="25" spans="1:12" ht="13.2">
      <c r="A25" s="166" t="s">
        <v>98</v>
      </c>
      <c r="B25" s="73"/>
      <c r="C25" s="178">
        <f>+SUM(C27:C32)</f>
        <v>-12860764</v>
      </c>
      <c r="D25" s="178">
        <f>+SUM(D27:D32)</f>
        <v>4330681</v>
      </c>
      <c r="E25" s="7">
        <f>+C25-'[1]Nakit Akım Tablosu'!C25</f>
        <v>0</v>
      </c>
      <c r="F25" s="7">
        <f>+D25-'[1]Nakit Akım Tablosu'!D25</f>
        <v>0</v>
      </c>
      <c r="G25" s="155"/>
      <c r="I25" s="161"/>
      <c r="J25" s="161"/>
      <c r="K25" s="161"/>
      <c r="L25" s="149"/>
    </row>
    <row r="26" spans="1:12" ht="13.2">
      <c r="A26" s="157"/>
      <c r="B26" s="59"/>
      <c r="C26" s="72"/>
      <c r="D26" s="72"/>
      <c r="E26" s="7">
        <f>+C26-'[1]Nakit Akım Tablosu'!C26</f>
        <v>0</v>
      </c>
      <c r="F26" s="7">
        <f>+D26-'[1]Nakit Akım Tablosu'!D26</f>
        <v>0</v>
      </c>
      <c r="G26" s="155"/>
      <c r="I26" s="161"/>
      <c r="J26" s="161"/>
      <c r="K26" s="161"/>
      <c r="L26" s="149"/>
    </row>
    <row r="27" spans="1:12" ht="12">
      <c r="A27" s="157" t="s">
        <v>99</v>
      </c>
      <c r="B27" s="59"/>
      <c r="C27" s="177">
        <f>[2]NA!$D$31</f>
        <v>2436803</v>
      </c>
      <c r="D27" s="177">
        <f>[2]NA!$E$31</f>
        <v>1350405</v>
      </c>
      <c r="E27" s="7">
        <f>+C27-'[1]Nakit Akım Tablosu'!C27</f>
        <v>0</v>
      </c>
      <c r="F27" s="7">
        <f>+D27-'[1]Nakit Akım Tablosu'!D27</f>
        <v>0</v>
      </c>
      <c r="G27" s="155"/>
      <c r="I27" s="161"/>
      <c r="J27" s="161"/>
      <c r="K27" s="161"/>
      <c r="L27" s="161"/>
    </row>
    <row r="28" spans="1:12" ht="13.2">
      <c r="A28" s="157" t="s">
        <v>100</v>
      </c>
      <c r="B28" s="59"/>
      <c r="C28" s="177">
        <f>[2]NA!$D$32</f>
        <v>-15028362</v>
      </c>
      <c r="D28" s="177">
        <f>[2]NA!$E$32</f>
        <v>-6549541</v>
      </c>
      <c r="E28" s="7">
        <f>+C28-'[1]Nakit Akım Tablosu'!C28</f>
        <v>0</v>
      </c>
      <c r="F28" s="7">
        <f>+D28-'[1]Nakit Akım Tablosu'!D28</f>
        <v>0</v>
      </c>
      <c r="G28" s="155"/>
      <c r="I28" s="161"/>
      <c r="J28" s="161"/>
      <c r="K28" s="161"/>
      <c r="L28" s="149"/>
    </row>
    <row r="29" spans="1:12" ht="13.2">
      <c r="A29" s="157" t="s">
        <v>101</v>
      </c>
      <c r="B29" s="59"/>
      <c r="C29" s="177">
        <f>[2]NA!$D$33</f>
        <v>-557745</v>
      </c>
      <c r="D29" s="177">
        <f>[2]NA!$E$33</f>
        <v>-860133</v>
      </c>
      <c r="E29" s="7">
        <f>+C29-'[1]Nakit Akım Tablosu'!C29</f>
        <v>0</v>
      </c>
      <c r="F29" s="7">
        <f>+D29-'[1]Nakit Akım Tablosu'!D29</f>
        <v>0</v>
      </c>
      <c r="G29" s="155"/>
      <c r="I29" s="161"/>
      <c r="J29" s="161"/>
      <c r="K29" s="161"/>
      <c r="L29" s="149"/>
    </row>
    <row r="30" spans="1:12" ht="13.2">
      <c r="A30" s="157" t="s">
        <v>102</v>
      </c>
      <c r="B30" s="59"/>
      <c r="C30" s="177">
        <f>[2]NA!$D$34</f>
        <v>-7418780</v>
      </c>
      <c r="D30" s="177">
        <f>[2]NA!$E$34</f>
        <v>9716281</v>
      </c>
      <c r="E30" s="7">
        <f>+C30-'[1]Nakit Akım Tablosu'!C30</f>
        <v>0</v>
      </c>
      <c r="F30" s="7">
        <f>+D30-'[1]Nakit Akım Tablosu'!D30</f>
        <v>0</v>
      </c>
      <c r="G30" s="155"/>
      <c r="I30" s="161"/>
      <c r="J30" s="161"/>
      <c r="K30" s="161"/>
      <c r="L30" s="149"/>
    </row>
    <row r="31" spans="1:12" ht="13.2">
      <c r="A31" s="157" t="s">
        <v>103</v>
      </c>
      <c r="B31" s="59"/>
      <c r="C31" s="177">
        <f>[2]NA!$D$35</f>
        <v>8041323</v>
      </c>
      <c r="D31" s="177">
        <f>[2]NA!$E$35</f>
        <v>187982</v>
      </c>
      <c r="E31" s="7">
        <f>+C31-'[1]Nakit Akım Tablosu'!C31</f>
        <v>0</v>
      </c>
      <c r="F31" s="7">
        <f>+D31-'[1]Nakit Akım Tablosu'!D31</f>
        <v>0</v>
      </c>
      <c r="G31" s="155"/>
      <c r="H31" s="159"/>
      <c r="I31" s="149"/>
      <c r="J31" s="149"/>
      <c r="K31" s="149"/>
      <c r="L31" s="149"/>
    </row>
    <row r="32" spans="1:12" ht="13.2">
      <c r="A32" s="157" t="s">
        <v>140</v>
      </c>
      <c r="B32" s="59"/>
      <c r="C32" s="177">
        <f>[2]NA!$D$36</f>
        <v>-334003</v>
      </c>
      <c r="D32" s="177">
        <f>[2]NA!$E$36</f>
        <v>485687</v>
      </c>
      <c r="E32" s="7">
        <f>+C32-'[1]Nakit Akım Tablosu'!C32</f>
        <v>0</v>
      </c>
      <c r="F32" s="7">
        <f>+D32-'[1]Nakit Akım Tablosu'!D32</f>
        <v>0</v>
      </c>
      <c r="G32" s="155"/>
      <c r="H32" s="159"/>
      <c r="I32" s="149"/>
      <c r="J32" s="161"/>
      <c r="K32" s="161"/>
      <c r="L32" s="149"/>
    </row>
    <row r="33" spans="1:12" ht="13.2">
      <c r="A33" s="78"/>
      <c r="B33" s="67"/>
      <c r="C33" s="167"/>
      <c r="D33" s="167"/>
      <c r="E33" s="7">
        <f>+C33-'[1]Nakit Akım Tablosu'!C33</f>
        <v>0</v>
      </c>
      <c r="F33" s="7">
        <f>+D33-'[1]Nakit Akım Tablosu'!D33</f>
        <v>0</v>
      </c>
      <c r="G33" s="155"/>
      <c r="H33" s="159"/>
      <c r="I33" s="161"/>
      <c r="J33" s="161"/>
      <c r="K33" s="161"/>
      <c r="L33" s="149"/>
    </row>
    <row r="34" spans="1:12" ht="13.2">
      <c r="A34" s="166" t="s">
        <v>132</v>
      </c>
      <c r="B34" s="73"/>
      <c r="C34" s="178">
        <f>+C6+C7+C25</f>
        <v>6608620</v>
      </c>
      <c r="D34" s="178">
        <f>+D6+D7+D25</f>
        <v>41139928</v>
      </c>
      <c r="E34" s="7">
        <f>+C34-'[1]Nakit Akım Tablosu'!C34</f>
        <v>0</v>
      </c>
      <c r="F34" s="7">
        <f>+D34-'[1]Nakit Akım Tablosu'!D34</f>
        <v>0</v>
      </c>
      <c r="G34" s="155"/>
      <c r="H34" s="156"/>
      <c r="I34" s="149"/>
      <c r="J34" s="160"/>
      <c r="K34" s="160"/>
      <c r="L34" s="149"/>
    </row>
    <row r="35" spans="1:12" ht="13.2">
      <c r="A35" s="154"/>
      <c r="B35" s="58"/>
      <c r="C35" s="72"/>
      <c r="D35" s="72"/>
      <c r="E35" s="7">
        <f>+C35-'[1]Nakit Akım Tablosu'!C35</f>
        <v>0</v>
      </c>
      <c r="F35" s="7">
        <f>+D35-'[1]Nakit Akım Tablosu'!D35</f>
        <v>0</v>
      </c>
      <c r="G35" s="155"/>
      <c r="H35" s="159"/>
      <c r="I35" s="149"/>
      <c r="J35" s="149"/>
      <c r="K35" s="161"/>
      <c r="L35" s="160"/>
    </row>
    <row r="36" spans="1:12" ht="13.2">
      <c r="A36" s="157" t="s">
        <v>24</v>
      </c>
      <c r="B36" s="59"/>
      <c r="C36" s="177">
        <f>[2]NA!$D$44</f>
        <v>-4773454</v>
      </c>
      <c r="D36" s="177">
        <f>[2]NA!$E$44</f>
        <v>-2518647</v>
      </c>
      <c r="E36" s="7">
        <f>+C36-'[1]Nakit Akım Tablosu'!C36</f>
        <v>0</v>
      </c>
      <c r="F36" s="7">
        <f>+D36-'[1]Nakit Akım Tablosu'!D36</f>
        <v>0</v>
      </c>
      <c r="G36" s="155"/>
      <c r="H36" s="159"/>
      <c r="I36" s="149"/>
      <c r="J36" s="161"/>
      <c r="K36" s="161"/>
      <c r="L36" s="149"/>
    </row>
    <row r="37" spans="1:12" ht="13.2">
      <c r="A37" s="157" t="s">
        <v>23</v>
      </c>
      <c r="B37" s="59"/>
      <c r="C37" s="177">
        <f>[2]NA!$D$45</f>
        <v>3343892</v>
      </c>
      <c r="D37" s="177">
        <f>[2]NA!$E$45</f>
        <v>1477465</v>
      </c>
      <c r="E37" s="7">
        <f>+C37-'[1]Nakit Akım Tablosu'!C37</f>
        <v>0</v>
      </c>
      <c r="F37" s="7">
        <f>+D37-'[1]Nakit Akım Tablosu'!D37</f>
        <v>0</v>
      </c>
      <c r="G37" s="155"/>
      <c r="H37" s="159"/>
      <c r="I37" s="149"/>
      <c r="J37" s="161"/>
      <c r="K37" s="161"/>
      <c r="L37" s="149"/>
    </row>
    <row r="38" spans="1:12" ht="13.2">
      <c r="A38" s="157" t="s">
        <v>104</v>
      </c>
      <c r="B38" s="59"/>
      <c r="C38" s="177">
        <f>[2]NA!$D$46</f>
        <v>-75022</v>
      </c>
      <c r="D38" s="177">
        <f>[2]NA!$E$46</f>
        <v>-531771</v>
      </c>
      <c r="E38" s="7">
        <f>+C38-'[1]Nakit Akım Tablosu'!C38</f>
        <v>0</v>
      </c>
      <c r="F38" s="7">
        <f>+D38-'[1]Nakit Akım Tablosu'!D38</f>
        <v>0</v>
      </c>
      <c r="G38" s="155"/>
      <c r="H38" s="159"/>
      <c r="I38" s="149"/>
      <c r="J38" s="161"/>
      <c r="K38" s="161"/>
      <c r="L38" s="149"/>
    </row>
    <row r="39" spans="1:12" ht="13.2">
      <c r="A39" s="157" t="s">
        <v>105</v>
      </c>
      <c r="B39" s="59">
        <v>11</v>
      </c>
      <c r="C39" s="177">
        <f>[2]NA!$D$47</f>
        <v>-1120935</v>
      </c>
      <c r="D39" s="177">
        <f>[2]NA!$E$47</f>
        <v>-878513</v>
      </c>
      <c r="E39" s="7">
        <f>+C39-'[1]Nakit Akım Tablosu'!C39</f>
        <v>0</v>
      </c>
      <c r="F39" s="7">
        <f>+D39-'[1]Nakit Akım Tablosu'!D39</f>
        <v>0</v>
      </c>
      <c r="G39" s="155"/>
      <c r="H39" s="159"/>
      <c r="I39" s="149"/>
      <c r="J39" s="149"/>
      <c r="K39" s="161"/>
      <c r="L39" s="149"/>
    </row>
    <row r="40" spans="1:12" ht="13.8" thickBot="1">
      <c r="A40" s="189" t="s">
        <v>106</v>
      </c>
      <c r="B40" s="190">
        <v>19</v>
      </c>
      <c r="C40" s="191">
        <f>[2]NA!$D$48</f>
        <v>-258177</v>
      </c>
      <c r="D40" s="191">
        <f>[2]NA!$E$48</f>
        <v>-1491134</v>
      </c>
      <c r="E40" s="7">
        <f>+C40-'[1]Nakit Akım Tablosu'!C40</f>
        <v>0</v>
      </c>
      <c r="F40" s="7">
        <f>+D40-'[1]Nakit Akım Tablosu'!D40</f>
        <v>0</v>
      </c>
      <c r="G40" s="6"/>
      <c r="H40" s="159"/>
      <c r="I40" s="149"/>
      <c r="J40" s="161"/>
      <c r="K40" s="161"/>
      <c r="L40" s="149"/>
    </row>
    <row r="41" spans="1:12" ht="13.8" thickTop="1">
      <c r="A41" s="164"/>
      <c r="B41" s="67"/>
      <c r="C41" s="165"/>
      <c r="D41" s="165"/>
      <c r="E41" s="7">
        <f>+C41-'[1]Nakit Akım Tablosu'!C41</f>
        <v>0</v>
      </c>
      <c r="F41" s="7">
        <f>+D41-'[1]Nakit Akım Tablosu'!D41</f>
        <v>0</v>
      </c>
      <c r="G41" s="155"/>
      <c r="H41" s="156"/>
      <c r="I41" s="149"/>
      <c r="J41" s="160"/>
      <c r="K41" s="160"/>
      <c r="L41" s="149"/>
    </row>
    <row r="42" spans="1:12" ht="13.2">
      <c r="A42" s="166" t="s">
        <v>107</v>
      </c>
      <c r="B42" s="73"/>
      <c r="C42" s="178">
        <f>+SUM(C44:C51)</f>
        <v>-13224009</v>
      </c>
      <c r="D42" s="178">
        <f>+SUM(D44:D51)</f>
        <v>-12300157</v>
      </c>
      <c r="E42" s="7">
        <f>+C42-'[1]Nakit Akım Tablosu'!C42</f>
        <v>0</v>
      </c>
      <c r="F42" s="7">
        <f>+D42-'[1]Nakit Akım Tablosu'!D42</f>
        <v>0</v>
      </c>
      <c r="G42" s="155"/>
      <c r="H42" s="159"/>
      <c r="I42" s="149"/>
      <c r="J42" s="161"/>
      <c r="K42" s="161"/>
      <c r="L42" s="149"/>
    </row>
    <row r="43" spans="1:12" ht="13.2">
      <c r="A43" s="157"/>
      <c r="B43" s="59"/>
      <c r="C43" s="72"/>
      <c r="D43" s="72"/>
      <c r="E43" s="7">
        <f>+C43-'[1]Nakit Akım Tablosu'!C43</f>
        <v>0</v>
      </c>
      <c r="F43" s="7">
        <f>+D43-'[1]Nakit Akım Tablosu'!D43</f>
        <v>0</v>
      </c>
      <c r="G43" s="155"/>
      <c r="H43" s="159"/>
      <c r="I43" s="149"/>
      <c r="J43" s="161"/>
      <c r="K43" s="161"/>
      <c r="L43" s="149"/>
    </row>
    <row r="44" spans="1:12" ht="13.2">
      <c r="A44" s="157" t="s">
        <v>108</v>
      </c>
      <c r="B44" s="59"/>
      <c r="C44" s="177">
        <f>[2]NA!$D$52</f>
        <v>100580</v>
      </c>
      <c r="D44" s="177">
        <f>[2]NA!$E$52</f>
        <v>121705</v>
      </c>
      <c r="E44" s="7">
        <f>+C44-'[1]Nakit Akım Tablosu'!C44</f>
        <v>0</v>
      </c>
      <c r="F44" s="7">
        <f>+D44-'[1]Nakit Akım Tablosu'!D44</f>
        <v>0</v>
      </c>
      <c r="G44" s="155"/>
      <c r="H44" s="159"/>
      <c r="I44" s="161"/>
      <c r="J44" s="161"/>
      <c r="K44" s="161"/>
      <c r="L44" s="149"/>
    </row>
    <row r="45" spans="1:12" ht="13.2">
      <c r="A45" s="157" t="s">
        <v>21</v>
      </c>
      <c r="B45" s="59">
        <v>8</v>
      </c>
      <c r="C45" s="177">
        <f>[2]NA!$D$53</f>
        <v>-13651635</v>
      </c>
      <c r="D45" s="177">
        <f>[2]NA!$E$53</f>
        <v>-6531806</v>
      </c>
      <c r="E45" s="7">
        <f>+C45-'[1]Nakit Akım Tablosu'!C45</f>
        <v>0</v>
      </c>
      <c r="F45" s="7">
        <f>+D45-'[1]Nakit Akım Tablosu'!D45</f>
        <v>0</v>
      </c>
      <c r="G45" s="155"/>
      <c r="H45" s="159"/>
      <c r="I45" s="149"/>
      <c r="J45" s="161"/>
      <c r="K45" s="161"/>
      <c r="L45" s="149"/>
    </row>
    <row r="46" spans="1:12" ht="13.2">
      <c r="A46" s="157" t="s">
        <v>22</v>
      </c>
      <c r="B46" s="59">
        <v>9</v>
      </c>
      <c r="C46" s="177">
        <f>[2]NA!$D$54</f>
        <v>-1028283</v>
      </c>
      <c r="D46" s="177">
        <f>[2]NA!$E$54</f>
        <v>-1808789</v>
      </c>
      <c r="E46" s="7">
        <f>+C46-'[1]Nakit Akım Tablosu'!C46</f>
        <v>0</v>
      </c>
      <c r="F46" s="7">
        <f>+D46-'[1]Nakit Akım Tablosu'!D46</f>
        <v>0</v>
      </c>
      <c r="G46" s="155"/>
      <c r="H46" s="159"/>
      <c r="I46" s="149"/>
      <c r="J46" s="161"/>
      <c r="K46" s="161"/>
      <c r="L46" s="149"/>
    </row>
    <row r="47" spans="1:12" ht="13.2">
      <c r="A47" s="157" t="s">
        <v>109</v>
      </c>
      <c r="B47" s="59"/>
      <c r="C47" s="177">
        <f>[2]NA!$D$55</f>
        <v>1429092</v>
      </c>
      <c r="D47" s="177">
        <f>[2]NA!$E$55</f>
        <v>-4026470</v>
      </c>
      <c r="E47" s="7">
        <f>+C47-'[1]Nakit Akım Tablosu'!C47</f>
        <v>0</v>
      </c>
      <c r="F47" s="7">
        <f>+D47-'[1]Nakit Akım Tablosu'!D47</f>
        <v>0</v>
      </c>
      <c r="G47" s="155"/>
      <c r="H47" s="156"/>
      <c r="I47" s="149"/>
      <c r="J47" s="149"/>
      <c r="K47" s="160"/>
      <c r="L47" s="149"/>
    </row>
    <row r="48" spans="1:12" ht="13.2" hidden="1">
      <c r="A48" s="157" t="s">
        <v>29</v>
      </c>
      <c r="B48" s="59"/>
      <c r="C48" s="177">
        <f>[2]NA!$D$56</f>
        <v>0</v>
      </c>
      <c r="D48" s="177">
        <f>[2]NA!$E$56</f>
        <v>0</v>
      </c>
      <c r="E48" s="7">
        <f>+C48-'[1]Nakit Akım Tablosu'!C48</f>
        <v>0</v>
      </c>
      <c r="F48" s="7">
        <f>+D48-'[1]Nakit Akım Tablosu'!D48</f>
        <v>0</v>
      </c>
      <c r="G48" s="155"/>
      <c r="H48" s="159"/>
      <c r="I48" s="149"/>
      <c r="J48" s="161"/>
      <c r="K48" s="161"/>
      <c r="L48" s="149"/>
    </row>
    <row r="49" spans="1:15" ht="13.2" hidden="1">
      <c r="A49" s="157" t="s">
        <v>150</v>
      </c>
      <c r="B49" s="59"/>
      <c r="C49" s="177">
        <f>[2]NA!$D$57</f>
        <v>0</v>
      </c>
      <c r="D49" s="177">
        <f>[2]NA!$E$57</f>
        <v>0</v>
      </c>
      <c r="E49" s="7">
        <f>+C49-'[1]Nakit Akım Tablosu'!C49</f>
        <v>0</v>
      </c>
      <c r="F49" s="7">
        <f>+D49-'[1]Nakit Akım Tablosu'!D49</f>
        <v>0</v>
      </c>
      <c r="G49" s="155"/>
      <c r="H49" s="159"/>
      <c r="I49" s="149"/>
      <c r="J49" s="161"/>
      <c r="K49" s="161"/>
      <c r="L49" s="149"/>
    </row>
    <row r="50" spans="1:15" ht="13.2">
      <c r="A50" s="157" t="s">
        <v>121</v>
      </c>
      <c r="B50" s="59"/>
      <c r="C50" s="177"/>
      <c r="D50" s="177"/>
      <c r="E50" s="7"/>
      <c r="F50" s="7"/>
      <c r="G50" s="155"/>
      <c r="H50" s="159"/>
      <c r="I50" s="149"/>
      <c r="J50" s="161"/>
      <c r="K50" s="161"/>
      <c r="L50" s="149"/>
    </row>
    <row r="51" spans="1:15" ht="13.2">
      <c r="A51" s="157" t="s">
        <v>122</v>
      </c>
      <c r="B51" s="66"/>
      <c r="C51" s="177">
        <f>[2]NA!$D$58</f>
        <v>-73763</v>
      </c>
      <c r="D51" s="177">
        <f>[2]NA!$E$58</f>
        <v>-54797</v>
      </c>
      <c r="E51" s="7">
        <f>+C51-'[1]Nakit Akım Tablosu'!C50</f>
        <v>0</v>
      </c>
      <c r="F51" s="7">
        <f>+D51-'[1]Nakit Akım Tablosu'!D50</f>
        <v>0</v>
      </c>
      <c r="G51" s="155"/>
      <c r="H51" s="159"/>
      <c r="I51" s="149"/>
      <c r="J51" s="161"/>
      <c r="K51" s="161"/>
      <c r="L51" s="149"/>
    </row>
    <row r="52" spans="1:15" s="147" customFormat="1" ht="13.2">
      <c r="A52" s="166" t="s">
        <v>120</v>
      </c>
      <c r="B52" s="73"/>
      <c r="C52" s="178">
        <f>+SUM(C54:C59)</f>
        <v>13036991</v>
      </c>
      <c r="D52" s="178">
        <f>+SUM(D54:D59)</f>
        <v>2627655</v>
      </c>
      <c r="E52" s="7">
        <f>+C52-'[1]Nakit Akım Tablosu'!C52</f>
        <v>0</v>
      </c>
      <c r="F52" s="7">
        <f>+D52-'[1]Nakit Akım Tablosu'!D52</f>
        <v>0</v>
      </c>
      <c r="G52" s="155"/>
      <c r="H52" s="159"/>
      <c r="I52" s="149"/>
      <c r="J52" s="161"/>
      <c r="K52" s="161"/>
      <c r="L52" s="149"/>
    </row>
    <row r="53" spans="1:15" ht="12">
      <c r="A53" s="157"/>
      <c r="B53" s="59"/>
      <c r="C53" s="72"/>
      <c r="D53" s="72"/>
      <c r="E53" s="7">
        <f>+C53-'[1]Nakit Akım Tablosu'!C53</f>
        <v>0</v>
      </c>
      <c r="F53" s="7">
        <f>+D53-'[1]Nakit Akım Tablosu'!D53</f>
        <v>0</v>
      </c>
      <c r="G53" s="155"/>
      <c r="H53" s="159"/>
      <c r="I53" s="161"/>
      <c r="J53" s="161"/>
      <c r="K53" s="161"/>
    </row>
    <row r="54" spans="1:15" ht="13.2">
      <c r="A54" s="157" t="s">
        <v>25</v>
      </c>
      <c r="B54" s="29">
        <v>5</v>
      </c>
      <c r="C54" s="177">
        <f>[2]NA!$D$63</f>
        <v>51518215</v>
      </c>
      <c r="D54" s="177">
        <f>[2]NA!$E$63</f>
        <v>24555005</v>
      </c>
      <c r="E54" s="7">
        <f>+C54-'[1]Nakit Akım Tablosu'!C54</f>
        <v>0</v>
      </c>
      <c r="F54" s="7">
        <f>+D54-'[1]Nakit Akım Tablosu'!D54</f>
        <v>0</v>
      </c>
      <c r="G54" s="155"/>
      <c r="H54" s="159"/>
      <c r="I54" s="149"/>
      <c r="J54" s="149"/>
      <c r="K54" s="149"/>
    </row>
    <row r="55" spans="1:15" ht="13.2">
      <c r="A55" s="157" t="s">
        <v>137</v>
      </c>
      <c r="B55" s="29">
        <v>5</v>
      </c>
      <c r="C55" s="177">
        <f>+[2]NA!$D$66</f>
        <v>-18654788</v>
      </c>
      <c r="D55" s="177">
        <f>[2]NA!$E$66</f>
        <v>-11571190</v>
      </c>
      <c r="E55" s="7">
        <f>+C55-'[1]Nakit Akım Tablosu'!C55</f>
        <v>0</v>
      </c>
      <c r="F55" s="7">
        <f>+D55-'[1]Nakit Akım Tablosu'!D55</f>
        <v>0</v>
      </c>
      <c r="G55" s="155"/>
      <c r="H55" s="159"/>
      <c r="I55" s="149"/>
      <c r="J55" s="161"/>
      <c r="K55" s="161"/>
    </row>
    <row r="56" spans="1:15" ht="13.2">
      <c r="A56" s="157" t="s">
        <v>42</v>
      </c>
      <c r="B56" s="29"/>
      <c r="C56" s="177">
        <f>+[2]NA!$D$67</f>
        <v>-15963862</v>
      </c>
      <c r="D56" s="177">
        <f>[2]NA!$E$67</f>
        <v>-9133707</v>
      </c>
      <c r="E56" s="7">
        <f>+C56-'[1]Nakit Akım Tablosu'!C56</f>
        <v>0</v>
      </c>
      <c r="F56" s="7">
        <f>+D56-'[1]Nakit Akım Tablosu'!D56</f>
        <v>0</v>
      </c>
      <c r="G56" s="155"/>
      <c r="H56" s="156"/>
      <c r="I56" s="149"/>
      <c r="J56" s="160"/>
      <c r="K56" s="160"/>
    </row>
    <row r="57" spans="1:15" ht="13.2">
      <c r="A57" s="157" t="s">
        <v>24</v>
      </c>
      <c r="B57" s="29"/>
      <c r="C57" s="177">
        <f>+[2]NA!$D$68</f>
        <v>-4975837</v>
      </c>
      <c r="D57" s="177">
        <f>[2]NA!$E$68</f>
        <v>-2592419</v>
      </c>
      <c r="E57" s="7">
        <f>+C57-'[1]Nakit Akım Tablosu'!C57</f>
        <v>0</v>
      </c>
      <c r="F57" s="7">
        <f>+D57-'[1]Nakit Akım Tablosu'!D57</f>
        <v>0</v>
      </c>
      <c r="G57" s="155"/>
      <c r="H57" s="159"/>
      <c r="I57" s="149"/>
      <c r="J57" s="161"/>
      <c r="K57" s="161"/>
    </row>
    <row r="58" spans="1:15" ht="13.2">
      <c r="A58" s="157" t="s">
        <v>43</v>
      </c>
      <c r="B58" s="29"/>
      <c r="C58" s="177">
        <f>+[2]NA!$D$69</f>
        <v>1331052</v>
      </c>
      <c r="D58" s="177">
        <f>[2]NA!$E$69</f>
        <v>1479997</v>
      </c>
      <c r="E58" s="7">
        <f>+C58-'[1]Nakit Akım Tablosu'!C58</f>
        <v>0</v>
      </c>
      <c r="F58" s="7">
        <f>+D58-'[1]Nakit Akım Tablosu'!D58</f>
        <v>0</v>
      </c>
      <c r="G58" s="155"/>
      <c r="H58" s="159"/>
      <c r="I58" s="149"/>
      <c r="J58" s="161"/>
      <c r="K58" s="161"/>
    </row>
    <row r="59" spans="1:15" ht="13.2">
      <c r="A59" s="37" t="s">
        <v>138</v>
      </c>
      <c r="B59" s="29">
        <v>5</v>
      </c>
      <c r="C59" s="177">
        <f>+[2]NA!$D$70</f>
        <v>-217789</v>
      </c>
      <c r="D59" s="177">
        <f>[2]NA!$E$70</f>
        <v>-110031</v>
      </c>
      <c r="E59" s="7">
        <f>+C59-'[1]Nakit Akım Tablosu'!C59</f>
        <v>0</v>
      </c>
      <c r="F59" s="7">
        <f>+D59-'[1]Nakit Akım Tablosu'!D59</f>
        <v>0</v>
      </c>
      <c r="G59" s="155"/>
      <c r="H59" s="159"/>
      <c r="I59" s="149"/>
      <c r="J59" s="161"/>
      <c r="K59" s="161"/>
    </row>
    <row r="60" spans="1:15" ht="12">
      <c r="A60" s="157"/>
      <c r="B60" s="59"/>
      <c r="C60" s="72"/>
      <c r="D60" s="72"/>
      <c r="E60" s="7">
        <f>+C60-'[1]Nakit Akım Tablosu'!C60</f>
        <v>0</v>
      </c>
      <c r="F60" s="7">
        <f>+D60-'[1]Nakit Akım Tablosu'!D60</f>
        <v>0</v>
      </c>
      <c r="G60" s="155"/>
      <c r="H60" s="159"/>
      <c r="I60" s="161"/>
      <c r="J60" s="161"/>
      <c r="K60" s="161"/>
    </row>
    <row r="61" spans="1:15" s="147" customFormat="1" ht="24">
      <c r="A61" s="166" t="s">
        <v>154</v>
      </c>
      <c r="B61" s="73"/>
      <c r="C61" s="178">
        <f>+C5+C42+C52</f>
        <v>3537906</v>
      </c>
      <c r="D61" s="178">
        <f>+D5+D42+D52</f>
        <v>27524826</v>
      </c>
      <c r="E61" s="7">
        <f>+C61-'[1]Nakit Akım Tablosu'!C61</f>
        <v>0</v>
      </c>
      <c r="F61" s="7">
        <f>+D61-'[1]Nakit Akım Tablosu'!D61</f>
        <v>0</v>
      </c>
      <c r="G61" s="155"/>
      <c r="H61" s="159"/>
      <c r="I61" s="149"/>
      <c r="J61" s="161"/>
      <c r="K61" s="161"/>
    </row>
    <row r="62" spans="1:15" s="171" customFormat="1" ht="13.2">
      <c r="A62" s="37" t="s">
        <v>160</v>
      </c>
      <c r="B62" s="29"/>
      <c r="C62" s="179">
        <f>[2]NA!$D$75</f>
        <v>-4683220</v>
      </c>
      <c r="D62" s="179">
        <f>[2]NA!$E$75</f>
        <v>-4199255</v>
      </c>
      <c r="E62" s="7">
        <f>+C62-'[1]Nakit Akım Tablosu'!C62</f>
        <v>0</v>
      </c>
      <c r="F62" s="7">
        <f>+D62-'[1]Nakit Akım Tablosu'!D62</f>
        <v>0</v>
      </c>
      <c r="G62" s="168"/>
      <c r="H62"/>
      <c r="I62" s="169"/>
      <c r="J62" s="169"/>
      <c r="K62" s="170"/>
      <c r="L62" s="170"/>
      <c r="M62" s="170"/>
      <c r="N62" s="170"/>
      <c r="O62" s="170"/>
    </row>
    <row r="63" spans="1:15" s="31" customFormat="1" ht="13.2">
      <c r="A63" s="37" t="s">
        <v>155</v>
      </c>
      <c r="B63" s="29"/>
      <c r="C63" s="95">
        <f>[2]NA!$D$77</f>
        <v>25933</v>
      </c>
      <c r="D63" s="95">
        <f>[2]NA!$E$77</f>
        <v>322301</v>
      </c>
      <c r="E63" s="7">
        <f>+C63-'[1]Nakit Akım Tablosu'!C63</f>
        <v>0</v>
      </c>
      <c r="F63" s="7">
        <f>+D63-'[1]Nakit Akım Tablosu'!D63</f>
        <v>0</v>
      </c>
      <c r="H63" s="42"/>
      <c r="I63" s="42"/>
      <c r="J63" s="42"/>
      <c r="K63" s="170"/>
      <c r="L63" s="170"/>
      <c r="M63" s="170"/>
      <c r="N63" s="170"/>
      <c r="O63" s="170"/>
    </row>
    <row r="64" spans="1:15" ht="13.2">
      <c r="A64" s="203" t="s">
        <v>161</v>
      </c>
      <c r="B64" s="66"/>
      <c r="C64" s="204">
        <f>[2]NA!$D$78</f>
        <v>-1119381</v>
      </c>
      <c r="D64" s="204">
        <f>[2]NA!$E$78</f>
        <v>23647872</v>
      </c>
      <c r="E64" s="7">
        <f>+C64-'[1]Nakit Akım Tablosu'!C64</f>
        <v>0</v>
      </c>
      <c r="F64" s="7">
        <f>+D64-'[1]Nakit Akım Tablosu'!D64</f>
        <v>0</v>
      </c>
      <c r="G64" s="155"/>
      <c r="H64" s="156"/>
      <c r="I64" s="149"/>
      <c r="J64" s="160"/>
      <c r="K64" s="160"/>
    </row>
    <row r="65" spans="1:11" ht="13.2">
      <c r="A65" s="203"/>
      <c r="B65" s="66"/>
      <c r="C65" s="204"/>
      <c r="D65" s="204"/>
      <c r="E65" s="7"/>
      <c r="F65" s="7"/>
      <c r="G65" s="155"/>
      <c r="H65" s="156"/>
      <c r="I65" s="149"/>
      <c r="J65" s="160"/>
      <c r="K65" s="160"/>
    </row>
    <row r="66" spans="1:11" ht="13.2">
      <c r="A66" s="166" t="s">
        <v>110</v>
      </c>
      <c r="B66" s="73"/>
      <c r="C66" s="178">
        <f>+[2]NA!$D$79</f>
        <v>18951973</v>
      </c>
      <c r="D66" s="178">
        <f>[2]NA!$E$79</f>
        <v>20778266</v>
      </c>
      <c r="E66" s="7">
        <f>+C66-'[1]Nakit Akım Tablosu'!C66</f>
        <v>0</v>
      </c>
      <c r="F66" s="7">
        <f>+D66-'[1]Nakit Akım Tablosu'!D66</f>
        <v>0</v>
      </c>
      <c r="G66" s="155"/>
      <c r="H66" s="156"/>
      <c r="I66" s="149"/>
      <c r="J66" s="160"/>
      <c r="K66" s="160"/>
    </row>
    <row r="67" spans="1:11" ht="13.2">
      <c r="A67" s="166"/>
      <c r="B67" s="73"/>
      <c r="C67" s="178"/>
      <c r="D67" s="178"/>
      <c r="E67" s="7"/>
      <c r="F67" s="7"/>
      <c r="G67" s="155"/>
      <c r="H67" s="156"/>
      <c r="I67" s="149"/>
      <c r="J67" s="160"/>
      <c r="K67" s="160"/>
    </row>
    <row r="68" spans="1:11" ht="12">
      <c r="A68" s="166" t="s">
        <v>111</v>
      </c>
      <c r="B68" s="73"/>
      <c r="C68" s="178">
        <f>[2]NA!$D$80</f>
        <v>17832592</v>
      </c>
      <c r="D68" s="178">
        <f>[2]NA!$E$80</f>
        <v>44426138</v>
      </c>
      <c r="E68" s="7">
        <f>+C68-'[1]Nakit Akım Tablosu'!C68</f>
        <v>0</v>
      </c>
      <c r="F68" s="7">
        <f>+D68-'[1]Nakit Akım Tablosu'!D68</f>
        <v>0</v>
      </c>
      <c r="G68" s="155"/>
      <c r="H68" s="156"/>
      <c r="I68" s="160"/>
      <c r="J68" s="160"/>
      <c r="K68" s="160"/>
    </row>
    <row r="69" spans="1:11" ht="12">
      <c r="A69" s="150"/>
      <c r="B69" s="172"/>
      <c r="C69" s="152"/>
      <c r="D69" s="153"/>
      <c r="E69" s="3"/>
    </row>
  </sheetData>
  <mergeCells count="1">
    <mergeCell ref="A1:D1"/>
  </mergeCells>
  <pageMargins left="0.7" right="0.7" top="0.75" bottom="0.75" header="0.3" footer="0.3"/>
  <pageSetup paperSize="9" scale="71" orientation="portrait" r:id="rId1"/>
  <headerFooter>
    <oddFooter>&amp;R&amp;1#&amp;"Calibri"&amp;10&amp;K008000Herkese Açık-Public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>
      <selection activeCell="L35" sqref="L35"/>
    </sheetView>
  </sheetViews>
  <sheetFormatPr defaultRowHeight="13.2"/>
  <sheetData/>
  <pageMargins left="0.7" right="0.7" top="0.75" bottom="0.75" header="0.3" footer="0.3"/>
  <pageSetup paperSize="9" orientation="portrait" r:id="rId1"/>
  <headerFooter>
    <oddFooter>&amp;R&amp;1#&amp;"Calibri"&amp;10&amp;K008000Herkese Açık-Public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6</vt:i4>
      </vt:variant>
    </vt:vector>
  </HeadingPairs>
  <TitlesOfParts>
    <vt:vector size="13" baseType="lpstr">
      <vt:lpstr>Assets</vt:lpstr>
      <vt:lpstr>Liabilities</vt:lpstr>
      <vt:lpstr>Profit or Loss </vt:lpstr>
      <vt:lpstr>Comprehensive Income Statement</vt:lpstr>
      <vt:lpstr>Changes In Equity</vt:lpstr>
      <vt:lpstr>Statement of Cash Flow</vt:lpstr>
      <vt:lpstr>Sheet1</vt:lpstr>
      <vt:lpstr>Assets!Print_Area</vt:lpstr>
      <vt:lpstr>'Changes In Equity'!Print_Area</vt:lpstr>
      <vt:lpstr>'Comprehensive Income Statement'!Print_Area</vt:lpstr>
      <vt:lpstr>Liabilities!Print_Area</vt:lpstr>
      <vt:lpstr>'Profit or Loss '!Print_Area</vt:lpstr>
      <vt:lpstr>'Statement of Cash Flow'!Print_Area</vt:lpstr>
    </vt:vector>
  </TitlesOfParts>
  <Company>PwC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Murat Baki</cp:lastModifiedBy>
  <cp:lastPrinted>2024-08-06T17:21:54Z</cp:lastPrinted>
  <dcterms:created xsi:type="dcterms:W3CDTF">2005-07-26T06:55:04Z</dcterms:created>
  <dcterms:modified xsi:type="dcterms:W3CDTF">2024-08-06T17:22:57Z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TitusGUID">
    <vt:lpwstr>fb32fa5d-26fc-4cbc-b9f2-87d6d982cf26</vt:lpwstr>
  </property>
  <property fmtid="{D5CDD505-2E9C-101B-9397-08002B2CF9AE}" pid="5" name="Classification">
    <vt:lpwstr>Herkese Açık</vt:lpwstr>
  </property>
  <property fmtid="{D5CDD505-2E9C-101B-9397-08002B2CF9AE}" pid="6" name="MSIP_Label_12811196-1c4f-4bcc-9ac6-425b53fb3bdd_Enabled">
    <vt:lpwstr>true</vt:lpwstr>
  </property>
  <property fmtid="{D5CDD505-2E9C-101B-9397-08002B2CF9AE}" pid="7" name="MSIP_Label_12811196-1c4f-4bcc-9ac6-425b53fb3bdd_SetDate">
    <vt:lpwstr>2022-11-02T15:23:07Z</vt:lpwstr>
  </property>
  <property fmtid="{D5CDD505-2E9C-101B-9397-08002B2CF9AE}" pid="8" name="MSIP_Label_12811196-1c4f-4bcc-9ac6-425b53fb3bdd_Method">
    <vt:lpwstr>Privileged</vt:lpwstr>
  </property>
  <property fmtid="{D5CDD505-2E9C-101B-9397-08002B2CF9AE}" pid="9" name="MSIP_Label_12811196-1c4f-4bcc-9ac6-425b53fb3bdd_Name">
    <vt:lpwstr>Public</vt:lpwstr>
  </property>
  <property fmtid="{D5CDD505-2E9C-101B-9397-08002B2CF9AE}" pid="10" name="MSIP_Label_12811196-1c4f-4bcc-9ac6-425b53fb3bdd_SiteId">
    <vt:lpwstr>9b2aa256-6b63-48b7-88bd-26407e34cbc4</vt:lpwstr>
  </property>
  <property fmtid="{D5CDD505-2E9C-101B-9397-08002B2CF9AE}" pid="11" name="MSIP_Label_12811196-1c4f-4bcc-9ac6-425b53fb3bdd_ActionId">
    <vt:lpwstr>81143513-32a2-4546-bf11-45ff6da9aaea</vt:lpwstr>
  </property>
  <property fmtid="{D5CDD505-2E9C-101B-9397-08002B2CF9AE}" pid="12" name="MSIP_Label_12811196-1c4f-4bcc-9ac6-425b53fb3bdd_ContentBits">
    <vt:lpwstr>2</vt:lpwstr>
  </property>
</Properties>
</file>